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2240" activeTab="0"/>
  </bookViews>
  <sheets>
    <sheet name="Rotary-e" sheetId="1" r:id="rId1"/>
    <sheet name="PREP Analysis Shift 1" sheetId="2" r:id="rId2"/>
  </sheets>
  <definedNames/>
  <calcPr fullCalcOnLoad="1"/>
</workbook>
</file>

<file path=xl/comments1.xml><?xml version="1.0" encoding="utf-8"?>
<comments xmlns="http://schemas.openxmlformats.org/spreadsheetml/2006/main">
  <authors>
    <author>Damon Pattison</author>
    <author>Adam </author>
  </authors>
  <commentList>
    <comment ref="A14" authorId="0">
      <text>
        <r>
          <rPr>
            <b/>
            <sz val="8"/>
            <rFont val="Tahoma"/>
            <family val="2"/>
          </rPr>
          <t>Damon Pattison:</t>
        </r>
        <r>
          <rPr>
            <sz val="8"/>
            <rFont val="Tahoma"/>
            <family val="2"/>
          </rPr>
          <t xml:space="preserve">
Enter the Stall Location for Pre Dip</t>
        </r>
      </text>
    </comment>
    <comment ref="E16" authorId="0">
      <text>
        <r>
          <rPr>
            <b/>
            <sz val="8"/>
            <rFont val="Tahoma"/>
            <family val="2"/>
          </rPr>
          <t>Damon Pattison:</t>
        </r>
        <r>
          <rPr>
            <sz val="8"/>
            <rFont val="Tahoma"/>
            <family val="2"/>
          </rPr>
          <t xml:space="preserve">
Optimum Timing for Strip and Wipe is 15 seconds</t>
        </r>
      </text>
    </comment>
    <comment ref="A28" authorId="1">
      <text>
        <r>
          <rPr>
            <sz val="9"/>
            <rFont val="Tahoma"/>
            <family val="2"/>
          </rPr>
          <t>A measurement of rotation time per stall,
minus the time the parlor is stopped, 2nd cow rotation and empty stalls.</t>
        </r>
      </text>
    </comment>
    <comment ref="A18" authorId="1">
      <text>
        <r>
          <rPr>
            <sz val="9"/>
            <rFont val="Tahoma"/>
            <family val="2"/>
          </rPr>
          <t>Attachment is 78 seconds after forestrip and wipe</t>
        </r>
      </text>
    </comment>
    <comment ref="A16" authorId="1">
      <text>
        <r>
          <rPr>
            <sz val="9"/>
            <rFont val="Tahoma"/>
            <family val="2"/>
          </rPr>
          <t>30 seconds after pre-dip is applied</t>
        </r>
      </text>
    </comment>
    <comment ref="A32" authorId="1">
      <text>
        <r>
          <rPr>
            <sz val="9"/>
            <rFont val="Tahoma"/>
            <family val="2"/>
          </rPr>
          <t>15 sec forestrip and wipe</t>
        </r>
      </text>
    </comment>
    <comment ref="A34" authorId="1">
      <text>
        <r>
          <rPr>
            <sz val="9"/>
            <rFont val="Tahoma"/>
            <family val="2"/>
          </rPr>
          <t>10 sec forestrip and wipe</t>
        </r>
      </text>
    </comment>
    <comment ref="A20" authorId="1">
      <text>
        <r>
          <rPr>
            <sz val="9"/>
            <rFont val="Tahoma"/>
            <family val="0"/>
          </rPr>
          <t>Time from attachment stall to post dip stall.</t>
        </r>
      </text>
    </comment>
    <comment ref="A6" authorId="1">
      <text>
        <r>
          <rPr>
            <sz val="9"/>
            <rFont val="Tahoma"/>
            <family val="2"/>
          </rPr>
          <t xml:space="preserve">Enter total # of stalls on rotary
</t>
        </r>
      </text>
    </comment>
    <comment ref="A10" authorId="1">
      <text>
        <r>
          <rPr>
            <sz val="9"/>
            <rFont val="Tahoma"/>
            <family val="2"/>
          </rPr>
          <t>Enter time per stall rotation
Note: Rotary performance is based on the :</t>
        </r>
        <r>
          <rPr>
            <i/>
            <sz val="9"/>
            <rFont val="Tahoma"/>
            <family val="2"/>
          </rPr>
          <t xml:space="preserve">
feet per seconds of travel
X 
the exposure the cow has to the entry</t>
        </r>
        <r>
          <rPr>
            <sz val="9"/>
            <rFont val="Tahoma"/>
            <family val="2"/>
          </rPr>
          <t xml:space="preserve">
 * The faster the deck moves with the adequate exposure time you can load more cows per hour.
</t>
        </r>
      </text>
    </comment>
    <comment ref="A12" authorId="1">
      <text>
        <r>
          <rPr>
            <sz val="9"/>
            <rFont val="Tahoma"/>
            <family val="2"/>
          </rPr>
          <t xml:space="preserve">Stalls from post-dip to pre-dip,
Stalls with no milking or premilking activity
</t>
        </r>
      </text>
    </comment>
    <comment ref="A30" authorId="1">
      <text>
        <r>
          <rPr>
            <sz val="9"/>
            <rFont val="Tahoma"/>
            <family val="2"/>
          </rPr>
          <t xml:space="preserve">Enter current cows per hour
</t>
        </r>
      </text>
    </comment>
    <comment ref="A36" authorId="1">
      <text>
        <r>
          <rPr>
            <sz val="9"/>
            <rFont val="Tahoma"/>
            <family val="2"/>
          </rPr>
          <t xml:space="preserve">based on "% efficiency of parlor capacity" calculation.
</t>
        </r>
      </text>
    </comment>
  </commentList>
</comments>
</file>

<file path=xl/sharedStrings.xml><?xml version="1.0" encoding="utf-8"?>
<sst xmlns="http://schemas.openxmlformats.org/spreadsheetml/2006/main" count="339" uniqueCount="62">
  <si>
    <t>Number of Stalls</t>
  </si>
  <si>
    <t>Time for 1 revolution</t>
  </si>
  <si>
    <t>Time per stall</t>
  </si>
  <si>
    <t>min</t>
  </si>
  <si>
    <t>sec</t>
  </si>
  <si>
    <t>minutes</t>
  </si>
  <si>
    <t>Maximum Cows per Hour</t>
  </si>
  <si>
    <t>to</t>
  </si>
  <si>
    <t>/ hr</t>
  </si>
  <si>
    <t>or</t>
  </si>
  <si>
    <r>
      <t>P</t>
    </r>
    <r>
      <rPr>
        <sz val="20"/>
        <color indexed="62"/>
        <rFont val="Arial"/>
        <family val="2"/>
      </rPr>
      <t xml:space="preserve">erfect </t>
    </r>
    <r>
      <rPr>
        <b/>
        <sz val="20"/>
        <color indexed="62"/>
        <rFont val="Arial"/>
        <family val="2"/>
      </rPr>
      <t>R</t>
    </r>
    <r>
      <rPr>
        <sz val="20"/>
        <color indexed="62"/>
        <rFont val="Arial"/>
        <family val="2"/>
      </rPr>
      <t xml:space="preserve">outine for </t>
    </r>
    <r>
      <rPr>
        <b/>
        <sz val="20"/>
        <color indexed="62"/>
        <rFont val="Arial"/>
        <family val="2"/>
      </rPr>
      <t>E</t>
    </r>
    <r>
      <rPr>
        <sz val="20"/>
        <color indexed="62"/>
        <rFont val="Arial"/>
        <family val="2"/>
      </rPr>
      <t xml:space="preserve">fficient </t>
    </r>
    <r>
      <rPr>
        <b/>
        <sz val="20"/>
        <color indexed="62"/>
        <rFont val="Arial"/>
        <family val="2"/>
      </rPr>
      <t>P</t>
    </r>
    <r>
      <rPr>
        <sz val="20"/>
        <color indexed="62"/>
        <rFont val="Arial"/>
        <family val="2"/>
      </rPr>
      <t>roduction</t>
    </r>
  </si>
  <si>
    <t>Turns per Hour</t>
  </si>
  <si>
    <t>Dairy Name</t>
  </si>
  <si>
    <t>Video File Name</t>
  </si>
  <si>
    <t>Cow 1</t>
  </si>
  <si>
    <t>Start Time</t>
  </si>
  <si>
    <t>Ending Time</t>
  </si>
  <si>
    <t>Actual Time</t>
  </si>
  <si>
    <t>Entrance</t>
  </si>
  <si>
    <t>Strip Time</t>
  </si>
  <si>
    <t>Dip</t>
  </si>
  <si>
    <t>Wipe</t>
  </si>
  <si>
    <t>Attachment</t>
  </si>
  <si>
    <t>Total Prep Lag</t>
  </si>
  <si>
    <t>Cow 2</t>
  </si>
  <si>
    <t>Cow 3</t>
  </si>
  <si>
    <t>Cow 4</t>
  </si>
  <si>
    <t>Cow 5</t>
  </si>
  <si>
    <t>Averages for the Turn</t>
  </si>
  <si>
    <t>Dip Contact Time</t>
  </si>
  <si>
    <t>Wipe Time</t>
  </si>
  <si>
    <t>Stimulation Time</t>
  </si>
  <si>
    <t>Prep Lag Time</t>
  </si>
  <si>
    <t>Unit ON Time</t>
  </si>
  <si>
    <t>Contact Time</t>
  </si>
  <si>
    <t>Lag Time</t>
  </si>
  <si>
    <t>Milking Time</t>
  </si>
  <si>
    <t>Non Milking Stall</t>
  </si>
  <si>
    <r>
      <t xml:space="preserve">Stall Location for </t>
    </r>
    <r>
      <rPr>
        <b/>
        <sz val="14"/>
        <color indexed="11"/>
        <rFont val="Arial"/>
        <family val="2"/>
      </rPr>
      <t>Pre-Dip</t>
    </r>
  </si>
  <si>
    <r>
      <t xml:space="preserve">Stall Location for </t>
    </r>
    <r>
      <rPr>
        <b/>
        <sz val="14"/>
        <color indexed="12"/>
        <rFont val="Arial"/>
        <family val="2"/>
      </rPr>
      <t>Post Dip</t>
    </r>
  </si>
  <si>
    <r>
      <t xml:space="preserve">Stall Location for </t>
    </r>
    <r>
      <rPr>
        <b/>
        <sz val="14"/>
        <color indexed="10"/>
        <rFont val="Arial"/>
        <family val="2"/>
      </rPr>
      <t>Attachment</t>
    </r>
  </si>
  <si>
    <t>Post Dip</t>
  </si>
  <si>
    <r>
      <t xml:space="preserve">Maximum Unit </t>
    </r>
    <r>
      <rPr>
        <b/>
        <sz val="14"/>
        <color indexed="22"/>
        <rFont val="Arial"/>
        <family val="2"/>
      </rPr>
      <t>On-Time</t>
    </r>
  </si>
  <si>
    <t>% efficiency of Parlor capacity</t>
  </si>
  <si>
    <t xml:space="preserve"> </t>
  </si>
  <si>
    <t>3x</t>
  </si>
  <si>
    <t>2x</t>
  </si>
  <si>
    <t>Milkers</t>
  </si>
  <si>
    <r>
      <t xml:space="preserve">Stall Location for </t>
    </r>
    <r>
      <rPr>
        <b/>
        <sz val="14"/>
        <color indexed="13"/>
        <rFont val="Arial"/>
        <family val="2"/>
      </rPr>
      <t>Fore</t>
    </r>
    <r>
      <rPr>
        <b/>
        <sz val="14"/>
        <color indexed="13"/>
        <rFont val="Arial"/>
        <family val="2"/>
      </rPr>
      <t>Strip and Wipe</t>
    </r>
  </si>
  <si>
    <t>ml / cow</t>
  </si>
  <si>
    <t>shift 3x</t>
  </si>
  <si>
    <t>day 3x</t>
  </si>
  <si>
    <t>litrs</t>
  </si>
  <si>
    <t>minimum # of milkers needed for minimal routine</t>
  </si>
  <si>
    <t>Minimum # of milkers needed for optimum routine</t>
  </si>
  <si>
    <t>Towels</t>
  </si>
  <si>
    <t>per / cow</t>
  </si>
  <si>
    <r>
      <t xml:space="preserve">Number of </t>
    </r>
    <r>
      <rPr>
        <b/>
        <sz val="14"/>
        <color indexed="22"/>
        <rFont val="Arial"/>
        <family val="2"/>
      </rPr>
      <t>Non-Milking Stalls</t>
    </r>
  </si>
  <si>
    <t>=</t>
  </si>
  <si>
    <r>
      <rPr>
        <b/>
        <u val="single"/>
        <sz val="14"/>
        <rFont val="Arial"/>
        <family val="2"/>
      </rPr>
      <t>Current</t>
    </r>
    <r>
      <rPr>
        <b/>
        <sz val="14"/>
        <rFont val="Arial"/>
        <family val="2"/>
      </rPr>
      <t xml:space="preserve"> efficiency of parlor capacity</t>
    </r>
  </si>
  <si>
    <t>Post dip use</t>
  </si>
  <si>
    <t>Pre dip use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</si>
</sst>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24"/>
      <color indexed="18"/>
      <name val="Arial"/>
      <family val="2"/>
    </font>
    <font>
      <b/>
      <sz val="14"/>
      <color indexed="10"/>
      <name val="Arial"/>
      <family val="2"/>
    </font>
    <font>
      <b/>
      <sz val="20"/>
      <color indexed="62"/>
      <name val="Arial"/>
      <family val="2"/>
    </font>
    <font>
      <sz val="20"/>
      <color indexed="6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11"/>
      <name val="Arial"/>
      <family val="2"/>
    </font>
    <font>
      <b/>
      <sz val="14"/>
      <color indexed="13"/>
      <name val="Arial"/>
      <family val="2"/>
    </font>
    <font>
      <b/>
      <sz val="14"/>
      <color indexed="22"/>
      <name val="Arial"/>
      <family val="2"/>
    </font>
    <font>
      <sz val="9"/>
      <name val="Tahoma"/>
      <family val="2"/>
    </font>
    <font>
      <i/>
      <sz val="9"/>
      <name val="Tahoma"/>
      <family val="2"/>
    </font>
    <font>
      <b/>
      <u val="single"/>
      <sz val="14"/>
      <name val="Arial"/>
      <family val="2"/>
    </font>
    <font>
      <sz val="10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22"/>
      <name val="Arial"/>
      <family val="2"/>
    </font>
    <font>
      <b/>
      <sz val="17"/>
      <color indexed="26"/>
      <name val="Arial"/>
      <family val="0"/>
    </font>
    <font>
      <b/>
      <sz val="12"/>
      <color indexed="1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 tint="-0.04997999966144562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1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164" fontId="2" fillId="33" borderId="0" xfId="0" applyNumberFormat="1" applyFont="1" applyFill="1" applyAlignment="1">
      <alignment/>
    </xf>
    <xf numFmtId="0" fontId="2" fillId="33" borderId="0" xfId="0" applyFont="1" applyFill="1" applyAlignment="1" quotePrefix="1">
      <alignment/>
    </xf>
    <xf numFmtId="0" fontId="2" fillId="33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33" borderId="11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1" fillId="33" borderId="14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5" xfId="0" applyFont="1" applyBorder="1" applyAlignment="1">
      <alignment/>
    </xf>
    <xf numFmtId="0" fontId="10" fillId="33" borderId="14" xfId="0" applyFont="1" applyFill="1" applyBorder="1" applyAlignment="1">
      <alignment/>
    </xf>
    <xf numFmtId="0" fontId="0" fillId="33" borderId="0" xfId="0" applyFill="1" applyBorder="1" applyAlignment="1">
      <alignment/>
    </xf>
    <xf numFmtId="47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7" fontId="10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47" fontId="0" fillId="0" borderId="0" xfId="0" applyNumberFormat="1" applyBorder="1" applyAlignment="1">
      <alignment/>
    </xf>
    <xf numFmtId="47" fontId="10" fillId="0" borderId="15" xfId="0" applyNumberFormat="1" applyFont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5" xfId="0" applyFont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47" fontId="10" fillId="0" borderId="18" xfId="0" applyNumberFormat="1" applyFont="1" applyFill="1" applyBorder="1" applyAlignment="1">
      <alignment/>
    </xf>
    <xf numFmtId="0" fontId="10" fillId="0" borderId="17" xfId="0" applyFont="1" applyBorder="1" applyAlignment="1">
      <alignment/>
    </xf>
    <xf numFmtId="47" fontId="10" fillId="0" borderId="18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2" fillId="33" borderId="12" xfId="0" applyFont="1" applyFill="1" applyBorder="1" applyAlignment="1">
      <alignment/>
    </xf>
    <xf numFmtId="0" fontId="12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2" fillId="0" borderId="0" xfId="0" applyFont="1" applyAlignment="1">
      <alignment/>
    </xf>
    <xf numFmtId="0" fontId="12" fillId="0" borderId="12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0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10" fillId="35" borderId="14" xfId="0" applyFont="1" applyFill="1" applyBorder="1" applyAlignment="1">
      <alignment/>
    </xf>
    <xf numFmtId="0" fontId="0" fillId="35" borderId="0" xfId="0" applyFill="1" applyBorder="1" applyAlignment="1">
      <alignment/>
    </xf>
    <xf numFmtId="47" fontId="10" fillId="0" borderId="0" xfId="0" applyNumberFormat="1" applyFont="1" applyBorder="1" applyAlignment="1">
      <alignment/>
    </xf>
    <xf numFmtId="0" fontId="10" fillId="35" borderId="16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6" borderId="0" xfId="0" applyFill="1" applyAlignment="1">
      <alignment/>
    </xf>
    <xf numFmtId="0" fontId="6" fillId="36" borderId="0" xfId="0" applyFont="1" applyFill="1" applyAlignment="1">
      <alignment horizontal="center"/>
    </xf>
    <xf numFmtId="0" fontId="3" fillId="37" borderId="0" xfId="0" applyFont="1" applyFill="1" applyAlignment="1">
      <alignment wrapText="1"/>
    </xf>
    <xf numFmtId="0" fontId="3" fillId="37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2" fillId="36" borderId="19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2" fillId="38" borderId="19" xfId="0" applyFont="1" applyFill="1" applyBorder="1" applyAlignment="1">
      <alignment horizontal="center"/>
    </xf>
    <xf numFmtId="9" fontId="2" fillId="38" borderId="19" xfId="0" applyNumberFormat="1" applyFont="1" applyFill="1" applyBorder="1" applyAlignment="1">
      <alignment horizontal="center"/>
    </xf>
    <xf numFmtId="1" fontId="2" fillId="33" borderId="0" xfId="0" applyNumberFormat="1" applyFont="1" applyFill="1" applyAlignment="1">
      <alignment horizontal="center"/>
    </xf>
    <xf numFmtId="0" fontId="2" fillId="39" borderId="0" xfId="0" applyFont="1" applyFill="1" applyBorder="1" applyAlignment="1">
      <alignment/>
    </xf>
    <xf numFmtId="9" fontId="2" fillId="39" borderId="0" xfId="0" applyNumberFormat="1" applyFont="1" applyFill="1" applyBorder="1" applyAlignment="1">
      <alignment horizontal="center"/>
    </xf>
    <xf numFmtId="0" fontId="59" fillId="39" borderId="0" xfId="0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 vertical="center"/>
    </xf>
    <xf numFmtId="9" fontId="2" fillId="33" borderId="0" xfId="0" applyNumberFormat="1" applyFont="1" applyFill="1" applyAlignment="1">
      <alignment horizontal="left" vertical="center"/>
    </xf>
    <xf numFmtId="0" fontId="2" fillId="39" borderId="0" xfId="0" applyNumberFormat="1" applyFont="1" applyFill="1" applyBorder="1" applyAlignment="1">
      <alignment/>
    </xf>
    <xf numFmtId="0" fontId="0" fillId="39" borderId="0" xfId="0" applyFill="1" applyAlignment="1">
      <alignment/>
    </xf>
    <xf numFmtId="0" fontId="3" fillId="39" borderId="0" xfId="0" applyFont="1" applyFill="1" applyAlignment="1">
      <alignment/>
    </xf>
    <xf numFmtId="0" fontId="8" fillId="36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b/>
        <i/>
        <color indexed="17"/>
      </font>
    </dxf>
    <dxf/>
    <dxf>
      <font>
        <b/>
        <i/>
        <color indexed="10"/>
      </font>
    </dxf>
    <dxf>
      <font>
        <b/>
        <i/>
        <color indexed="17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7"/>
      </font>
    </dxf>
    <dxf>
      <font>
        <b/>
        <i/>
        <color indexed="17"/>
      </font>
    </dxf>
    <dxf>
      <font>
        <b/>
        <i/>
        <color indexed="10"/>
      </font>
    </dxf>
    <dxf>
      <font>
        <b/>
        <i/>
        <color indexed="17"/>
      </font>
    </dxf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FFFFCC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erfect </a:t>
            </a:r>
            <a:r>
              <a:rPr lang="en-US" cap="none" sz="1700" b="1" i="0" u="none" baseline="0">
                <a:solidFill>
                  <a:srgbClr val="FFFFCC"/>
                </a:solidFill>
                <a:latin typeface="Arial"/>
                <a:ea typeface="Arial"/>
                <a:cs typeface="Arial"/>
              </a:rPr>
              <a:t>R</a:t>
            </a: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outine for </a:t>
            </a:r>
            <a:r>
              <a:rPr lang="en-US" cap="none" sz="1700" b="1" i="0" u="none" baseline="0">
                <a:solidFill>
                  <a:srgbClr val="FFFFCC"/>
                </a:solidFill>
                <a:latin typeface="Arial"/>
                <a:ea typeface="Arial"/>
                <a:cs typeface="Arial"/>
              </a:rPr>
              <a:t>E</a:t>
            </a: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fficient </a:t>
            </a:r>
            <a:r>
              <a:rPr lang="en-US" cap="none" sz="1700" b="1" i="0" u="none" baseline="0">
                <a:solidFill>
                  <a:srgbClr val="FFFFCC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roduction</a:t>
            </a:r>
          </a:p>
        </c:rich>
      </c:tx>
      <c:layout>
        <c:manualLayout>
          <c:xMode val="factor"/>
          <c:yMode val="factor"/>
          <c:x val="0.0027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35"/>
          <c:y val="0.3345"/>
          <c:w val="0.5125"/>
          <c:h val="0.4235"/>
        </c:manualLayout>
      </c:layout>
      <c:pieChart>
        <c:varyColors val="1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iagBrick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FF"/>
                  </a:gs>
                  <a:gs pos="50000">
                    <a:srgbClr val="DBDBDB"/>
                  </a:gs>
                  <a:gs pos="100000">
                    <a:srgbClr val="FFFFF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'Rotary-e'!$K$6:$K$11</c:f>
              <c:strCache/>
            </c:strRef>
          </c:cat>
          <c:val>
            <c:numRef>
              <c:f>'Rotary-e'!$L$6:$L$11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0.4125</cdr:y>
    </cdr:from>
    <cdr:to>
      <cdr:x>0.54675</cdr:x>
      <cdr:y>0.4585</cdr:y>
    </cdr:to>
    <cdr:sp>
      <cdr:nvSpPr>
        <cdr:cNvPr id="1" name="Text Box 1"/>
        <cdr:cNvSpPr txBox="1">
          <a:spLocks noChangeArrowheads="1"/>
        </cdr:cNvSpPr>
      </cdr:nvSpPr>
      <cdr:spPr>
        <a:xfrm>
          <a:off x="3419475" y="3409950"/>
          <a:ext cx="3143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2266950</xdr:colOff>
      <xdr:row>2</xdr:row>
      <xdr:rowOff>228600</xdr:rowOff>
    </xdr:to>
    <xdr:pic>
      <xdr:nvPicPr>
        <xdr:cNvPr id="1" name="Picture 128" descr="Rota-Tech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257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3</xdr:row>
      <xdr:rowOff>0</xdr:rowOff>
    </xdr:from>
    <xdr:to>
      <xdr:col>18</xdr:col>
      <xdr:colOff>0</xdr:colOff>
      <xdr:row>39</xdr:row>
      <xdr:rowOff>152400</xdr:rowOff>
    </xdr:to>
    <xdr:graphicFrame>
      <xdr:nvGraphicFramePr>
        <xdr:cNvPr id="2" name="Chart 282"/>
        <xdr:cNvGraphicFramePr/>
      </xdr:nvGraphicFramePr>
      <xdr:xfrm>
        <a:off x="6696075" y="1143000"/>
        <a:ext cx="6848475" cy="827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tabSelected="1" zoomScalePageLayoutView="0" workbookViewId="0" topLeftCell="A1">
      <selection activeCell="F44" sqref="F44"/>
    </sheetView>
  </sheetViews>
  <sheetFormatPr defaultColWidth="9.140625" defaultRowHeight="12.75"/>
  <cols>
    <col min="1" max="1" width="49.28125" style="0" customWidth="1"/>
    <col min="3" max="3" width="2.28125" style="0" customWidth="1"/>
    <col min="4" max="4" width="10.7109375" style="0" customWidth="1"/>
    <col min="5" max="5" width="8.00390625" style="0" customWidth="1"/>
    <col min="6" max="6" width="7.421875" style="0" customWidth="1"/>
    <col min="11" max="11" width="15.7109375" style="0" customWidth="1"/>
  </cols>
  <sheetData>
    <row r="1" spans="1:18" ht="30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30">
      <c r="A2" s="64"/>
      <c r="B2" s="83" t="s">
        <v>10</v>
      </c>
      <c r="C2" s="83"/>
      <c r="D2" s="83"/>
      <c r="E2" s="83"/>
      <c r="F2" s="83"/>
      <c r="G2" s="83"/>
      <c r="H2" s="83"/>
      <c r="I2" s="83"/>
      <c r="J2" s="83"/>
      <c r="K2" s="63"/>
      <c r="L2" s="63"/>
      <c r="M2" s="63"/>
      <c r="N2" s="63"/>
      <c r="O2" s="63"/>
      <c r="P2" s="63"/>
      <c r="Q2" s="63"/>
      <c r="R2" s="63"/>
    </row>
    <row r="3" spans="1:18" ht="30">
      <c r="A3" s="64"/>
      <c r="B3" s="64"/>
      <c r="C3" s="64"/>
      <c r="D3" s="64"/>
      <c r="E3" s="64"/>
      <c r="F3" s="64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ht="12.75">
      <c r="A4" s="3"/>
      <c r="B4" s="3"/>
      <c r="C4" s="3"/>
      <c r="D4" s="3"/>
      <c r="E4" s="3"/>
      <c r="F4" s="3"/>
      <c r="G4" s="3"/>
      <c r="H4" s="3"/>
      <c r="I4" s="3"/>
      <c r="J4" s="3"/>
      <c r="K4" s="10"/>
      <c r="R4" s="63"/>
    </row>
    <row r="5" spans="1:18" ht="12.75">
      <c r="A5" s="3"/>
      <c r="B5" s="3"/>
      <c r="C5" s="3"/>
      <c r="D5" s="3"/>
      <c r="E5" s="3"/>
      <c r="F5" s="3"/>
      <c r="G5" s="3"/>
      <c r="H5" s="3"/>
      <c r="I5" s="3"/>
      <c r="J5" s="3"/>
      <c r="K5" s="10"/>
      <c r="R5" s="63"/>
    </row>
    <row r="6" spans="1:24" ht="18">
      <c r="A6" s="9" t="s">
        <v>0</v>
      </c>
      <c r="B6" s="69">
        <v>60</v>
      </c>
      <c r="C6" s="80"/>
      <c r="D6" s="1"/>
      <c r="E6" s="1"/>
      <c r="F6" s="1"/>
      <c r="G6" s="3"/>
      <c r="H6" s="3"/>
      <c r="I6" s="3"/>
      <c r="J6" s="3"/>
      <c r="K6" s="10" t="s">
        <v>37</v>
      </c>
      <c r="L6">
        <f>$B$12*$B$10</f>
        <v>60</v>
      </c>
      <c r="R6" s="63"/>
      <c r="X6">
        <v>100</v>
      </c>
    </row>
    <row r="7" spans="1:24" ht="18">
      <c r="A7" s="2"/>
      <c r="B7" s="1"/>
      <c r="C7" s="1"/>
      <c r="D7" s="1"/>
      <c r="E7" s="1"/>
      <c r="F7" s="1"/>
      <c r="G7" s="3"/>
      <c r="H7" s="3"/>
      <c r="I7" s="3"/>
      <c r="J7" s="3"/>
      <c r="K7" t="s">
        <v>41</v>
      </c>
      <c r="L7">
        <f>2*B10</f>
        <v>20</v>
      </c>
      <c r="R7" s="63"/>
      <c r="X7">
        <v>90</v>
      </c>
    </row>
    <row r="8" spans="1:24" ht="18">
      <c r="A8" s="9" t="s">
        <v>1</v>
      </c>
      <c r="B8" s="1">
        <f>B10*B6</f>
        <v>600</v>
      </c>
      <c r="C8" s="1"/>
      <c r="D8" s="1" t="s">
        <v>4</v>
      </c>
      <c r="E8" s="8" t="s">
        <v>9</v>
      </c>
      <c r="F8" s="1">
        <f>B8/60</f>
        <v>10</v>
      </c>
      <c r="G8" s="1" t="s">
        <v>3</v>
      </c>
      <c r="H8" s="3"/>
      <c r="I8" s="3"/>
      <c r="J8" s="3"/>
      <c r="K8" s="10" t="s">
        <v>36</v>
      </c>
      <c r="L8">
        <f>$B$20*60</f>
        <v>402</v>
      </c>
      <c r="R8" s="63"/>
      <c r="X8">
        <v>80</v>
      </c>
    </row>
    <row r="9" spans="1:24" ht="18">
      <c r="A9" s="2"/>
      <c r="B9" s="1"/>
      <c r="C9" s="1"/>
      <c r="D9" s="1"/>
      <c r="E9" s="1"/>
      <c r="F9" s="1"/>
      <c r="G9" s="3"/>
      <c r="H9" s="3"/>
      <c r="I9" s="3"/>
      <c r="J9" s="3"/>
      <c r="K9" s="10" t="s">
        <v>35</v>
      </c>
      <c r="L9">
        <f>($B$18-$B$16)*$B$10</f>
        <v>78</v>
      </c>
      <c r="R9" s="63"/>
      <c r="X9">
        <v>72</v>
      </c>
    </row>
    <row r="10" spans="1:24" ht="18">
      <c r="A10" s="9" t="s">
        <v>2</v>
      </c>
      <c r="B10" s="69">
        <v>10</v>
      </c>
      <c r="C10" s="74"/>
      <c r="D10" s="1" t="s">
        <v>4</v>
      </c>
      <c r="E10" s="1"/>
      <c r="F10" s="1"/>
      <c r="G10" s="3"/>
      <c r="H10" s="3"/>
      <c r="I10" s="3"/>
      <c r="J10" s="3"/>
      <c r="K10" s="10" t="s">
        <v>31</v>
      </c>
      <c r="L10">
        <f>($E$16-$B$16)*$B$10</f>
        <v>15</v>
      </c>
      <c r="R10" s="63"/>
      <c r="X10">
        <v>60</v>
      </c>
    </row>
    <row r="11" spans="1:24" ht="18">
      <c r="A11" s="2"/>
      <c r="B11" s="1"/>
      <c r="C11" s="1"/>
      <c r="D11" s="1"/>
      <c r="E11" s="1"/>
      <c r="F11" s="1"/>
      <c r="G11" s="3"/>
      <c r="H11" s="3"/>
      <c r="I11" s="3"/>
      <c r="J11" s="3"/>
      <c r="K11" s="10" t="s">
        <v>34</v>
      </c>
      <c r="L11">
        <f>($B$16-$B$14)*$B$10</f>
        <v>30</v>
      </c>
      <c r="R11" s="63"/>
      <c r="X11">
        <v>50</v>
      </c>
    </row>
    <row r="12" spans="1:24" ht="18">
      <c r="A12" s="9" t="s">
        <v>57</v>
      </c>
      <c r="B12" s="1">
        <f>6+(B14-1)</f>
        <v>6</v>
      </c>
      <c r="C12" s="1"/>
      <c r="D12" s="1"/>
      <c r="E12" s="1"/>
      <c r="F12" s="1"/>
      <c r="G12" s="3"/>
      <c r="H12" s="3"/>
      <c r="I12" s="3"/>
      <c r="J12" s="3"/>
      <c r="K12" s="10"/>
      <c r="R12" s="63"/>
      <c r="X12">
        <v>40</v>
      </c>
    </row>
    <row r="13" spans="1:24" ht="18">
      <c r="A13" s="2"/>
      <c r="B13" s="1"/>
      <c r="C13" s="1"/>
      <c r="D13" s="1"/>
      <c r="E13" s="1"/>
      <c r="F13" s="1"/>
      <c r="G13" s="3"/>
      <c r="H13" s="3"/>
      <c r="I13" s="3"/>
      <c r="J13" s="3"/>
      <c r="K13" s="10"/>
      <c r="R13" s="63"/>
      <c r="X13">
        <v>32</v>
      </c>
    </row>
    <row r="14" spans="1:24" ht="18">
      <c r="A14" s="9" t="s">
        <v>38</v>
      </c>
      <c r="B14" s="69">
        <v>1</v>
      </c>
      <c r="C14" s="74"/>
      <c r="D14" s="1"/>
      <c r="E14" s="1"/>
      <c r="F14" s="1"/>
      <c r="G14" s="3"/>
      <c r="H14" s="3"/>
      <c r="I14" s="3"/>
      <c r="J14" s="3"/>
      <c r="K14" s="10"/>
      <c r="R14" s="63"/>
      <c r="X14">
        <v>24</v>
      </c>
    </row>
    <row r="15" spans="1:18" ht="18">
      <c r="A15" s="2"/>
      <c r="B15" s="1"/>
      <c r="C15" s="1"/>
      <c r="D15" s="1"/>
      <c r="E15" s="1"/>
      <c r="F15" s="1"/>
      <c r="G15" s="3"/>
      <c r="H15" s="3"/>
      <c r="I15" s="3"/>
      <c r="J15" s="3"/>
      <c r="K15" s="10"/>
      <c r="R15" s="63"/>
    </row>
    <row r="16" spans="1:18" ht="18">
      <c r="A16" s="9" t="s">
        <v>48</v>
      </c>
      <c r="B16" s="4">
        <f>30/B10+B14</f>
        <v>4</v>
      </c>
      <c r="C16" s="4"/>
      <c r="D16" s="5" t="s">
        <v>7</v>
      </c>
      <c r="E16" s="4">
        <f>(15/$B$10)+$B$16</f>
        <v>5.5</v>
      </c>
      <c r="F16" s="1"/>
      <c r="G16" s="3"/>
      <c r="H16" s="3"/>
      <c r="I16" s="3"/>
      <c r="J16" s="3"/>
      <c r="K16" s="10"/>
      <c r="R16" s="63"/>
    </row>
    <row r="17" spans="1:18" ht="18">
      <c r="A17" s="2"/>
      <c r="B17" s="4"/>
      <c r="C17" s="4"/>
      <c r="D17" s="1"/>
      <c r="E17" s="1"/>
      <c r="F17" s="1"/>
      <c r="G17" s="3"/>
      <c r="H17" s="3"/>
      <c r="I17" s="3"/>
      <c r="J17" s="3"/>
      <c r="K17" s="10"/>
      <c r="R17" s="63"/>
    </row>
    <row r="18" spans="1:18" ht="18">
      <c r="A18" s="9" t="s">
        <v>40</v>
      </c>
      <c r="B18" s="4">
        <f>(78/$B$10)+$B$16</f>
        <v>11.8</v>
      </c>
      <c r="C18" s="4"/>
      <c r="D18" s="1"/>
      <c r="E18" s="1"/>
      <c r="F18" s="1"/>
      <c r="G18" s="3"/>
      <c r="H18" s="3"/>
      <c r="I18" s="3"/>
      <c r="J18" s="3"/>
      <c r="K18" s="10"/>
      <c r="R18" s="63"/>
    </row>
    <row r="19" spans="1:18" ht="18">
      <c r="A19" s="2"/>
      <c r="B19" s="4"/>
      <c r="C19" s="4"/>
      <c r="D19" s="1"/>
      <c r="E19" s="1"/>
      <c r="F19" s="1"/>
      <c r="G19" s="3"/>
      <c r="H19" s="3"/>
      <c r="I19" s="3"/>
      <c r="J19" s="3"/>
      <c r="K19" s="10"/>
      <c r="R19" s="63"/>
    </row>
    <row r="20" spans="1:18" ht="18">
      <c r="A20" s="9" t="s">
        <v>42</v>
      </c>
      <c r="B20" s="1">
        <f>((B22-B18)*B10)/60</f>
        <v>6.7</v>
      </c>
      <c r="C20" s="1"/>
      <c r="D20" s="1" t="s">
        <v>5</v>
      </c>
      <c r="E20" s="1"/>
      <c r="F20" s="3"/>
      <c r="G20" s="3"/>
      <c r="H20" s="3"/>
      <c r="I20" s="3"/>
      <c r="J20" s="3"/>
      <c r="K20" s="10"/>
      <c r="R20" s="63"/>
    </row>
    <row r="21" spans="1:18" ht="18">
      <c r="A21" s="2"/>
      <c r="B21" s="4"/>
      <c r="C21" s="4"/>
      <c r="D21" s="1"/>
      <c r="E21" s="1"/>
      <c r="F21" s="1"/>
      <c r="G21" s="3"/>
      <c r="H21" s="3"/>
      <c r="I21" s="3"/>
      <c r="J21" s="3"/>
      <c r="K21" s="10"/>
      <c r="R21" s="63"/>
    </row>
    <row r="22" spans="1:18" ht="18">
      <c r="A22" s="9" t="s">
        <v>39</v>
      </c>
      <c r="B22" s="4">
        <f>B6-(B12+2)</f>
        <v>52</v>
      </c>
      <c r="C22" s="4"/>
      <c r="D22" s="1"/>
      <c r="E22" s="1"/>
      <c r="F22" s="1"/>
      <c r="G22" s="3"/>
      <c r="H22" s="3"/>
      <c r="I22" s="3"/>
      <c r="J22" s="3"/>
      <c r="K22" s="10"/>
      <c r="R22" s="63"/>
    </row>
    <row r="23" spans="1:18" ht="18">
      <c r="A23" s="2"/>
      <c r="B23" s="4"/>
      <c r="C23" s="4"/>
      <c r="D23" s="1"/>
      <c r="E23" s="1"/>
      <c r="F23" s="1"/>
      <c r="G23" s="3"/>
      <c r="H23" s="3"/>
      <c r="I23" s="3"/>
      <c r="J23" s="3"/>
      <c r="K23" s="10"/>
      <c r="R23" s="63"/>
    </row>
    <row r="24" spans="1:18" ht="18">
      <c r="A24" s="9" t="s">
        <v>11</v>
      </c>
      <c r="B24" s="6">
        <f>60/F8</f>
        <v>6</v>
      </c>
      <c r="C24" s="6"/>
      <c r="D24" s="1"/>
      <c r="E24" s="1"/>
      <c r="F24" s="1"/>
      <c r="G24" s="3"/>
      <c r="H24" s="3"/>
      <c r="I24" s="3"/>
      <c r="J24" s="3"/>
      <c r="K24" s="10"/>
      <c r="R24" s="63"/>
    </row>
    <row r="25" spans="1:18" ht="12.75">
      <c r="A25" s="3"/>
      <c r="B25" s="3"/>
      <c r="C25" s="3"/>
      <c r="D25" s="3"/>
      <c r="E25" s="3"/>
      <c r="F25" s="68" t="s">
        <v>45</v>
      </c>
      <c r="G25" s="68" t="s">
        <v>46</v>
      </c>
      <c r="H25" s="3"/>
      <c r="I25" s="3"/>
      <c r="J25" s="3"/>
      <c r="K25" s="10"/>
      <c r="R25" s="63"/>
    </row>
    <row r="26" spans="1:18" ht="18">
      <c r="A26" s="9" t="s">
        <v>6</v>
      </c>
      <c r="B26" s="1" t="s">
        <v>44</v>
      </c>
      <c r="C26" s="1"/>
      <c r="D26" s="1">
        <f>(60/F8)*B6</f>
        <v>360</v>
      </c>
      <c r="E26" s="7" t="s">
        <v>8</v>
      </c>
      <c r="F26" s="5">
        <f>D26*7</f>
        <v>2520</v>
      </c>
      <c r="G26" s="5">
        <f>D26*10.5</f>
        <v>3780</v>
      </c>
      <c r="H26" s="3"/>
      <c r="I26" s="3"/>
      <c r="J26" s="3"/>
      <c r="K26" s="10"/>
      <c r="R26" s="63"/>
    </row>
    <row r="27" spans="1:18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10"/>
      <c r="R27" s="63"/>
    </row>
    <row r="28" spans="1:18" ht="18" customHeight="1">
      <c r="A28" s="66" t="s">
        <v>43</v>
      </c>
      <c r="B28" s="72">
        <v>0.8</v>
      </c>
      <c r="C28" s="75"/>
      <c r="D28" s="1">
        <f>D26*B28</f>
        <v>288</v>
      </c>
      <c r="E28" s="7" t="s">
        <v>8</v>
      </c>
      <c r="F28" s="5">
        <f>D28*7</f>
        <v>2016</v>
      </c>
      <c r="G28" s="5">
        <f>D28*10.5</f>
        <v>3024</v>
      </c>
      <c r="H28" s="3"/>
      <c r="I28" s="3"/>
      <c r="J28" s="3"/>
      <c r="K28" s="10"/>
      <c r="R28" s="63"/>
    </row>
    <row r="29" spans="1:18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10"/>
      <c r="R29" s="63"/>
    </row>
    <row r="30" spans="1:18" ht="20.25" customHeight="1">
      <c r="A30" s="66" t="s">
        <v>59</v>
      </c>
      <c r="B30" s="71">
        <v>150</v>
      </c>
      <c r="C30" s="78" t="s">
        <v>58</v>
      </c>
      <c r="D30" s="79">
        <f>B30/D26</f>
        <v>0.4166666666666667</v>
      </c>
      <c r="E30" s="3"/>
      <c r="F30" s="3"/>
      <c r="G30" s="3"/>
      <c r="H30" s="3"/>
      <c r="I30" s="3"/>
      <c r="J30" s="3"/>
      <c r="K30" s="10"/>
      <c r="R30" s="63"/>
    </row>
    <row r="31" spans="1:1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10"/>
      <c r="R31" s="63"/>
    </row>
    <row r="32" spans="1:18" ht="36.75" customHeight="1">
      <c r="A32" s="65" t="s">
        <v>54</v>
      </c>
      <c r="B32" s="6">
        <f>1+(15/B10)+1+1</f>
        <v>4.5</v>
      </c>
      <c r="C32" s="6"/>
      <c r="D32" s="1" t="s">
        <v>47</v>
      </c>
      <c r="E32" s="3"/>
      <c r="F32" s="3"/>
      <c r="G32" s="3"/>
      <c r="H32" s="3"/>
      <c r="I32" s="3"/>
      <c r="J32" s="3"/>
      <c r="K32" s="10"/>
      <c r="R32" s="63"/>
    </row>
    <row r="33" spans="1:1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10"/>
      <c r="R33" s="63"/>
    </row>
    <row r="34" spans="1:18" ht="36">
      <c r="A34" s="65" t="s">
        <v>53</v>
      </c>
      <c r="B34" s="6">
        <f>1+(10/B10)+1+1</f>
        <v>4</v>
      </c>
      <c r="C34" s="6"/>
      <c r="D34" s="1" t="s">
        <v>47</v>
      </c>
      <c r="E34" s="3"/>
      <c r="F34" s="3"/>
      <c r="G34" s="3"/>
      <c r="H34" s="3"/>
      <c r="I34" s="3"/>
      <c r="J34" s="3"/>
      <c r="K34" s="10"/>
      <c r="R34" s="63"/>
    </row>
    <row r="35" spans="1:18" ht="12.75">
      <c r="A35" s="3"/>
      <c r="B35" s="67" t="s">
        <v>49</v>
      </c>
      <c r="C35" s="67"/>
      <c r="D35" s="3"/>
      <c r="E35" s="68" t="s">
        <v>50</v>
      </c>
      <c r="F35" s="68" t="s">
        <v>44</v>
      </c>
      <c r="G35" s="68" t="s">
        <v>51</v>
      </c>
      <c r="H35" s="3"/>
      <c r="I35" s="3"/>
      <c r="J35" s="3"/>
      <c r="K35" s="10"/>
      <c r="R35" s="63"/>
    </row>
    <row r="36" spans="1:18" ht="18">
      <c r="A36" s="66" t="s">
        <v>61</v>
      </c>
      <c r="B36" s="71">
        <v>15</v>
      </c>
      <c r="C36" s="76"/>
      <c r="D36" s="70" t="s">
        <v>44</v>
      </c>
      <c r="E36" s="5">
        <f>F28*B36/1000</f>
        <v>30.24</v>
      </c>
      <c r="F36" s="5" t="s">
        <v>52</v>
      </c>
      <c r="G36" s="5">
        <f>E36*3</f>
        <v>90.72</v>
      </c>
      <c r="H36" s="3"/>
      <c r="I36" s="3"/>
      <c r="J36" s="3"/>
      <c r="K36" s="10"/>
      <c r="R36" s="63"/>
    </row>
    <row r="37" spans="1:18" ht="18">
      <c r="A37" s="82"/>
      <c r="B37" s="77"/>
      <c r="C37" s="76"/>
      <c r="D37" s="70"/>
      <c r="E37" s="5"/>
      <c r="F37" s="5"/>
      <c r="G37" s="5"/>
      <c r="H37" s="3"/>
      <c r="I37" s="3"/>
      <c r="J37" s="3"/>
      <c r="K37" s="10"/>
      <c r="R37" s="63"/>
    </row>
    <row r="38" spans="1:18" ht="18">
      <c r="A38" s="66" t="s">
        <v>60</v>
      </c>
      <c r="B38" s="71">
        <v>12</v>
      </c>
      <c r="C38" s="76"/>
      <c r="D38" s="70"/>
      <c r="E38" s="5">
        <f>F28*B38/1000</f>
        <v>24.192</v>
      </c>
      <c r="F38" s="5"/>
      <c r="G38" s="5">
        <f>E38*3</f>
        <v>72.576</v>
      </c>
      <c r="H38" s="3"/>
      <c r="I38" s="3"/>
      <c r="J38" s="3"/>
      <c r="K38" s="10"/>
      <c r="R38" s="63"/>
    </row>
    <row r="39" spans="1:18" ht="12.75">
      <c r="A39" s="3"/>
      <c r="B39" s="67" t="s">
        <v>56</v>
      </c>
      <c r="C39" s="67"/>
      <c r="D39" s="3"/>
      <c r="E39" s="3"/>
      <c r="F39" s="3"/>
      <c r="G39" s="3"/>
      <c r="H39" s="3"/>
      <c r="I39" s="3"/>
      <c r="J39" s="3"/>
      <c r="K39" s="10"/>
      <c r="R39" s="63"/>
    </row>
    <row r="40" spans="1:18" ht="18">
      <c r="A40" s="66" t="s">
        <v>55</v>
      </c>
      <c r="B40" s="71">
        <v>1.5</v>
      </c>
      <c r="C40" s="77"/>
      <c r="D40" s="3"/>
      <c r="E40" s="73">
        <f>F28*B40</f>
        <v>3024</v>
      </c>
      <c r="F40" s="3"/>
      <c r="G40" s="73">
        <f>E40*3</f>
        <v>9072</v>
      </c>
      <c r="H40" s="3"/>
      <c r="I40" s="81"/>
      <c r="J40" s="81"/>
      <c r="K40" s="81"/>
      <c r="L40" s="81"/>
      <c r="M40" s="81"/>
      <c r="N40" s="81"/>
      <c r="O40" s="81"/>
      <c r="P40" s="81"/>
      <c r="Q40" s="81"/>
      <c r="R40" s="81"/>
    </row>
    <row r="41" spans="1:18" ht="12.75">
      <c r="A41" s="3"/>
      <c r="B41" s="3"/>
      <c r="C41" s="3"/>
      <c r="D41" s="3"/>
      <c r="E41" s="3"/>
      <c r="F41" s="3"/>
      <c r="G41" s="3"/>
      <c r="H41" s="3"/>
      <c r="I41" s="81"/>
      <c r="J41" s="81"/>
      <c r="K41" s="81"/>
      <c r="L41" s="81"/>
      <c r="M41" s="81"/>
      <c r="N41" s="81"/>
      <c r="O41" s="81"/>
      <c r="P41" s="81"/>
      <c r="Q41" s="81"/>
      <c r="R41" s="81"/>
    </row>
    <row r="42" spans="1:18" ht="12.75">
      <c r="A42" s="3"/>
      <c r="B42" s="3"/>
      <c r="C42" s="3"/>
      <c r="D42" s="3"/>
      <c r="E42" s="3"/>
      <c r="F42" s="3"/>
      <c r="G42" s="3"/>
      <c r="H42" s="3"/>
      <c r="I42" s="81"/>
      <c r="J42" s="81"/>
      <c r="K42" s="81"/>
      <c r="L42" s="81"/>
      <c r="M42" s="81"/>
      <c r="N42" s="81"/>
      <c r="O42" s="81"/>
      <c r="P42" s="81"/>
      <c r="Q42" s="81"/>
      <c r="R42" s="81"/>
    </row>
  </sheetData>
  <sheetProtection/>
  <mergeCells count="1">
    <mergeCell ref="B2:J2"/>
  </mergeCells>
  <dataValidations count="1">
    <dataValidation type="list" allowBlank="1" showInputMessage="1" showErrorMessage="1" sqref="B6:C6">
      <formula1>$X$6:$X$14</formula1>
    </dataValidation>
  </dataValidations>
  <printOptions horizontalCentered="1" verticalCentered="1"/>
  <pageMargins left="0.5" right="0" top="0" bottom="0" header="0" footer="0"/>
  <pageSetup fitToHeight="1" fitToWidth="1" horizontalDpi="300" verticalDpi="300" orientation="landscape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89"/>
  <sheetViews>
    <sheetView zoomScalePageLayoutView="0" workbookViewId="0" topLeftCell="A1">
      <selection activeCell="I32" sqref="I32"/>
    </sheetView>
  </sheetViews>
  <sheetFormatPr defaultColWidth="9.140625" defaultRowHeight="12.75"/>
  <cols>
    <col min="1" max="1" width="9.140625" style="11" customWidth="1"/>
    <col min="2" max="2" width="9.140625" style="10" customWidth="1"/>
    <col min="3" max="3" width="9.00390625" style="0" customWidth="1"/>
    <col min="4" max="4" width="4.28125" style="0" customWidth="1"/>
    <col min="7" max="7" width="12.421875" style="15" customWidth="1"/>
    <col min="10" max="10" width="9.140625" style="15" customWidth="1"/>
    <col min="12" max="12" width="9.00390625" style="0" customWidth="1"/>
    <col min="13" max="13" width="4.28125" style="0" customWidth="1"/>
    <col min="16" max="16" width="11.8515625" style="15" customWidth="1"/>
    <col min="19" max="19" width="9.140625" style="15" customWidth="1"/>
    <col min="21" max="21" width="9.00390625" style="0" customWidth="1"/>
    <col min="22" max="22" width="4.28125" style="0" customWidth="1"/>
    <col min="25" max="25" width="11.57421875" style="15" customWidth="1"/>
    <col min="28" max="28" width="9.140625" style="15" customWidth="1"/>
    <col min="30" max="30" width="9.00390625" style="0" customWidth="1"/>
    <col min="31" max="31" width="4.28125" style="0" customWidth="1"/>
    <col min="34" max="34" width="11.57421875" style="15" customWidth="1"/>
    <col min="37" max="37" width="9.140625" style="15" customWidth="1"/>
    <col min="39" max="39" width="9.00390625" style="0" customWidth="1"/>
    <col min="40" max="40" width="4.28125" style="0" customWidth="1"/>
    <col min="43" max="43" width="12.00390625" style="15" customWidth="1"/>
  </cols>
  <sheetData>
    <row r="1" spans="1:43" ht="12.75">
      <c r="A1" s="11" t="s">
        <v>12</v>
      </c>
      <c r="C1" s="12"/>
      <c r="D1" s="13"/>
      <c r="E1" s="13"/>
      <c r="F1" s="13"/>
      <c r="G1" s="14"/>
      <c r="S1" s="11" t="s">
        <v>12</v>
      </c>
      <c r="T1" s="10"/>
      <c r="U1" s="12"/>
      <c r="V1" s="13"/>
      <c r="W1" s="13"/>
      <c r="X1" s="13"/>
      <c r="Y1" s="14"/>
      <c r="AK1" s="11" t="s">
        <v>12</v>
      </c>
      <c r="AL1" s="10"/>
      <c r="AM1" s="12"/>
      <c r="AN1" s="13"/>
      <c r="AO1" s="13"/>
      <c r="AP1" s="13"/>
      <c r="AQ1" s="14"/>
    </row>
    <row r="2" ht="12.75">
      <c r="C2" s="10"/>
    </row>
    <row r="3" spans="1:43" ht="12.75">
      <c r="A3" s="11" t="s">
        <v>13</v>
      </c>
      <c r="C3" s="12"/>
      <c r="D3" s="13"/>
      <c r="E3" s="13"/>
      <c r="F3" s="13"/>
      <c r="G3" s="14"/>
      <c r="J3" s="11" t="s">
        <v>13</v>
      </c>
      <c r="K3" s="10"/>
      <c r="L3" s="12"/>
      <c r="M3" s="13"/>
      <c r="N3" s="13"/>
      <c r="O3" s="13"/>
      <c r="P3" s="14"/>
      <c r="S3" s="11" t="s">
        <v>13</v>
      </c>
      <c r="T3" s="10"/>
      <c r="U3" s="12"/>
      <c r="V3" s="13"/>
      <c r="W3" s="13"/>
      <c r="X3" s="13"/>
      <c r="Y3" s="14"/>
      <c r="AB3" s="11" t="s">
        <v>13</v>
      </c>
      <c r="AC3" s="10"/>
      <c r="AD3" s="12"/>
      <c r="AE3" s="13"/>
      <c r="AF3" s="13"/>
      <c r="AG3" s="13"/>
      <c r="AH3" s="14"/>
      <c r="AK3" s="11" t="s">
        <v>13</v>
      </c>
      <c r="AL3" s="10"/>
      <c r="AM3" s="12"/>
      <c r="AN3" s="13"/>
      <c r="AO3" s="13"/>
      <c r="AP3" s="13"/>
      <c r="AQ3" s="14"/>
    </row>
    <row r="4" ht="12.75">
      <c r="C4" s="10"/>
    </row>
    <row r="5" ht="13.5" thickBot="1">
      <c r="C5" s="10"/>
    </row>
    <row r="6" spans="1:43" s="15" customFormat="1" ht="12.75">
      <c r="A6" s="16" t="s">
        <v>14</v>
      </c>
      <c r="B6" s="17"/>
      <c r="C6" s="18"/>
      <c r="D6" s="18"/>
      <c r="E6" s="18"/>
      <c r="F6" s="18"/>
      <c r="G6" s="19"/>
      <c r="J6" s="16" t="s">
        <v>14</v>
      </c>
      <c r="K6" s="17"/>
      <c r="L6" s="18"/>
      <c r="M6" s="18"/>
      <c r="N6" s="18"/>
      <c r="O6" s="18"/>
      <c r="P6" s="19"/>
      <c r="S6" s="16" t="s">
        <v>14</v>
      </c>
      <c r="T6" s="17"/>
      <c r="U6" s="18"/>
      <c r="V6" s="20"/>
      <c r="W6" s="20"/>
      <c r="X6" s="20"/>
      <c r="Y6" s="21"/>
      <c r="AB6" s="16" t="s">
        <v>14</v>
      </c>
      <c r="AC6" s="17"/>
      <c r="AD6" s="20"/>
      <c r="AE6" s="20"/>
      <c r="AF6" s="20"/>
      <c r="AG6" s="20"/>
      <c r="AH6" s="21"/>
      <c r="AK6" s="16" t="s">
        <v>14</v>
      </c>
      <c r="AL6" s="17"/>
      <c r="AM6" s="20"/>
      <c r="AN6" s="20"/>
      <c r="AO6" s="20"/>
      <c r="AP6" s="20"/>
      <c r="AQ6" s="21"/>
    </row>
    <row r="7" spans="1:43" s="26" customFormat="1" ht="12.75">
      <c r="A7" s="22"/>
      <c r="B7" s="23"/>
      <c r="C7" s="24" t="s">
        <v>15</v>
      </c>
      <c r="D7" s="24"/>
      <c r="E7" s="24" t="s">
        <v>16</v>
      </c>
      <c r="F7" s="24"/>
      <c r="G7" s="25" t="s">
        <v>17</v>
      </c>
      <c r="J7" s="22"/>
      <c r="K7" s="23"/>
      <c r="L7" s="24" t="s">
        <v>15</v>
      </c>
      <c r="M7" s="24"/>
      <c r="N7" s="24" t="s">
        <v>16</v>
      </c>
      <c r="O7" s="24"/>
      <c r="P7" s="25" t="s">
        <v>17</v>
      </c>
      <c r="S7" s="22"/>
      <c r="T7" s="23"/>
      <c r="U7" s="24" t="s">
        <v>15</v>
      </c>
      <c r="V7" s="27"/>
      <c r="W7" s="27" t="s">
        <v>16</v>
      </c>
      <c r="X7" s="27"/>
      <c r="Y7" s="28" t="s">
        <v>17</v>
      </c>
      <c r="AB7" s="22"/>
      <c r="AC7" s="23"/>
      <c r="AD7" s="27" t="s">
        <v>15</v>
      </c>
      <c r="AE7" s="27"/>
      <c r="AF7" s="27" t="s">
        <v>16</v>
      </c>
      <c r="AG7" s="27"/>
      <c r="AH7" s="28" t="s">
        <v>17</v>
      </c>
      <c r="AK7" s="22"/>
      <c r="AL7" s="23"/>
      <c r="AM7" s="27" t="s">
        <v>15</v>
      </c>
      <c r="AN7" s="27"/>
      <c r="AO7" s="27" t="s">
        <v>16</v>
      </c>
      <c r="AP7" s="27"/>
      <c r="AQ7" s="28" t="s">
        <v>17</v>
      </c>
    </row>
    <row r="8" spans="1:43" ht="12.75">
      <c r="A8" s="29" t="s">
        <v>18</v>
      </c>
      <c r="B8" s="30"/>
      <c r="C8" s="31">
        <v>0</v>
      </c>
      <c r="D8" s="32"/>
      <c r="E8" s="31"/>
      <c r="F8" s="32"/>
      <c r="G8" s="33">
        <f>E8-C8</f>
        <v>0</v>
      </c>
      <c r="J8" s="29" t="s">
        <v>18</v>
      </c>
      <c r="K8" s="30"/>
      <c r="L8" s="31">
        <v>0</v>
      </c>
      <c r="M8" s="32"/>
      <c r="N8" s="31"/>
      <c r="O8" s="32"/>
      <c r="P8" s="33">
        <f>N8-L8</f>
        <v>0</v>
      </c>
      <c r="S8" s="29" t="s">
        <v>18</v>
      </c>
      <c r="T8" s="30"/>
      <c r="U8" s="31">
        <v>0</v>
      </c>
      <c r="V8" s="34"/>
      <c r="W8" s="35">
        <v>0.0002199074074074074</v>
      </c>
      <c r="X8" s="34"/>
      <c r="Y8" s="36">
        <f>W8-U8</f>
        <v>0.0002199074074074074</v>
      </c>
      <c r="AB8" s="29" t="s">
        <v>18</v>
      </c>
      <c r="AC8" s="30"/>
      <c r="AD8" s="35"/>
      <c r="AE8" s="34"/>
      <c r="AF8" s="35"/>
      <c r="AG8" s="34"/>
      <c r="AH8" s="36">
        <f>AF8-AD8</f>
        <v>0</v>
      </c>
      <c r="AK8" s="29" t="s">
        <v>18</v>
      </c>
      <c r="AL8" s="30"/>
      <c r="AM8" s="35"/>
      <c r="AN8" s="34"/>
      <c r="AO8" s="35"/>
      <c r="AP8" s="34"/>
      <c r="AQ8" s="36">
        <f>AO8-AM8</f>
        <v>0</v>
      </c>
    </row>
    <row r="9" spans="1:43" ht="12.75">
      <c r="A9" s="29"/>
      <c r="B9" s="30"/>
      <c r="C9" s="32"/>
      <c r="D9" s="32"/>
      <c r="E9" s="32"/>
      <c r="F9" s="32"/>
      <c r="G9" s="37"/>
      <c r="J9" s="29"/>
      <c r="K9" s="30"/>
      <c r="L9" s="32"/>
      <c r="M9" s="32"/>
      <c r="N9" s="32"/>
      <c r="O9" s="32"/>
      <c r="P9" s="37"/>
      <c r="S9" s="29"/>
      <c r="T9" s="30"/>
      <c r="U9" s="32"/>
      <c r="V9" s="34"/>
      <c r="W9" s="34"/>
      <c r="X9" s="34"/>
      <c r="Y9" s="38"/>
      <c r="AB9" s="29"/>
      <c r="AC9" s="30"/>
      <c r="AD9" s="34"/>
      <c r="AE9" s="34"/>
      <c r="AF9" s="34"/>
      <c r="AG9" s="34"/>
      <c r="AH9" s="38"/>
      <c r="AK9" s="29"/>
      <c r="AL9" s="30"/>
      <c r="AM9" s="34"/>
      <c r="AN9" s="34"/>
      <c r="AO9" s="34"/>
      <c r="AP9" s="34"/>
      <c r="AQ9" s="38"/>
    </row>
    <row r="10" spans="1:43" ht="12.75">
      <c r="A10" s="29" t="s">
        <v>19</v>
      </c>
      <c r="B10" s="30"/>
      <c r="C10" s="31">
        <v>0.00047453703703703704</v>
      </c>
      <c r="D10" s="32"/>
      <c r="E10" s="31">
        <v>0.0007638888888888889</v>
      </c>
      <c r="F10" s="32"/>
      <c r="G10" s="33">
        <f>E10-C10</f>
        <v>0.0002893518518518519</v>
      </c>
      <c r="J10" s="29" t="s">
        <v>19</v>
      </c>
      <c r="K10" s="30"/>
      <c r="L10" s="31">
        <v>0</v>
      </c>
      <c r="M10" s="32"/>
      <c r="N10" s="31">
        <v>8.101851851851852E-05</v>
      </c>
      <c r="O10" s="32"/>
      <c r="P10" s="33">
        <f>N10-L10</f>
        <v>8.101851851851852E-05</v>
      </c>
      <c r="S10" s="29" t="s">
        <v>19</v>
      </c>
      <c r="T10" s="30"/>
      <c r="U10" s="31">
        <v>0.0006828703703703703</v>
      </c>
      <c r="V10" s="34"/>
      <c r="W10" s="35">
        <v>0.0007523148148148147</v>
      </c>
      <c r="X10" s="34"/>
      <c r="Y10" s="36">
        <f>W10-U10</f>
        <v>6.944444444444446E-05</v>
      </c>
      <c r="AB10" s="29" t="s">
        <v>19</v>
      </c>
      <c r="AC10" s="30"/>
      <c r="AD10" s="35">
        <v>0.004224537037037037</v>
      </c>
      <c r="AE10" s="34"/>
      <c r="AF10" s="35">
        <v>0.00431712962962963</v>
      </c>
      <c r="AG10" s="34"/>
      <c r="AH10" s="36">
        <f>AF10-AD10</f>
        <v>9.25925925925929E-05</v>
      </c>
      <c r="AK10" s="29" t="s">
        <v>19</v>
      </c>
      <c r="AL10" s="30"/>
      <c r="AM10" s="35">
        <v>0</v>
      </c>
      <c r="AN10" s="34"/>
      <c r="AO10" s="35">
        <v>3.472222222222222E-05</v>
      </c>
      <c r="AP10" s="34"/>
      <c r="AQ10" s="36">
        <f>AO10-AM10</f>
        <v>3.472222222222222E-05</v>
      </c>
    </row>
    <row r="11" spans="1:43" ht="12.75">
      <c r="A11" s="29"/>
      <c r="B11" s="30"/>
      <c r="C11" s="32"/>
      <c r="D11" s="32"/>
      <c r="E11" s="32"/>
      <c r="F11" s="32"/>
      <c r="G11" s="37"/>
      <c r="J11" s="29"/>
      <c r="K11" s="30"/>
      <c r="L11" s="32"/>
      <c r="M11" s="32"/>
      <c r="N11" s="32"/>
      <c r="O11" s="32"/>
      <c r="P11" s="37"/>
      <c r="S11" s="29"/>
      <c r="T11" s="30"/>
      <c r="U11" s="32"/>
      <c r="V11" s="34"/>
      <c r="W11" s="34"/>
      <c r="X11" s="34"/>
      <c r="Y11" s="38"/>
      <c r="AB11" s="29"/>
      <c r="AC11" s="30"/>
      <c r="AD11" s="34"/>
      <c r="AE11" s="34"/>
      <c r="AF11" s="34"/>
      <c r="AG11" s="34"/>
      <c r="AH11" s="38"/>
      <c r="AK11" s="29"/>
      <c r="AL11" s="30"/>
      <c r="AM11" s="34"/>
      <c r="AN11" s="34"/>
      <c r="AO11" s="34"/>
      <c r="AP11" s="34"/>
      <c r="AQ11" s="38"/>
    </row>
    <row r="12" spans="1:43" ht="12.75">
      <c r="A12" s="29" t="s">
        <v>20</v>
      </c>
      <c r="B12" s="30"/>
      <c r="C12" s="31">
        <v>0.000798611111111111</v>
      </c>
      <c r="D12" s="32"/>
      <c r="E12" s="31">
        <v>0.0018402777777777777</v>
      </c>
      <c r="F12" s="32"/>
      <c r="G12" s="33">
        <f>E12-C12</f>
        <v>0.0010416666666666667</v>
      </c>
      <c r="J12" s="29" t="s">
        <v>20</v>
      </c>
      <c r="K12" s="30"/>
      <c r="L12" s="31">
        <v>0.0001388888888888889</v>
      </c>
      <c r="M12" s="32"/>
      <c r="N12" s="31">
        <v>0.0008912037037037036</v>
      </c>
      <c r="O12" s="32"/>
      <c r="P12" s="33">
        <f>N12-L12</f>
        <v>0.0007523148148148147</v>
      </c>
      <c r="S12" s="29" t="s">
        <v>20</v>
      </c>
      <c r="T12" s="30"/>
      <c r="U12" s="31">
        <v>0.000798611111111111</v>
      </c>
      <c r="V12" s="34"/>
      <c r="W12" s="35">
        <v>0.0014467592592592594</v>
      </c>
      <c r="X12" s="34"/>
      <c r="Y12" s="36">
        <f>W12-U12</f>
        <v>0.0006481481481481483</v>
      </c>
      <c r="AB12" s="29" t="s">
        <v>20</v>
      </c>
      <c r="AC12" s="30"/>
      <c r="AD12" s="35">
        <v>0.004363425925925926</v>
      </c>
      <c r="AE12" s="34"/>
      <c r="AF12" s="35">
        <v>0.005127314814814815</v>
      </c>
      <c r="AG12" s="34"/>
      <c r="AH12" s="36">
        <f>AF12-AD12</f>
        <v>0.0007638888888888886</v>
      </c>
      <c r="AK12" s="29" t="s">
        <v>20</v>
      </c>
      <c r="AL12" s="30"/>
      <c r="AM12" s="35">
        <v>9.259259259259259E-05</v>
      </c>
      <c r="AN12" s="34"/>
      <c r="AO12" s="35">
        <v>0.000775462962962963</v>
      </c>
      <c r="AP12" s="34"/>
      <c r="AQ12" s="36">
        <f>AO12-AM12</f>
        <v>0.0006828703703703705</v>
      </c>
    </row>
    <row r="13" spans="1:43" ht="12.75">
      <c r="A13" s="29"/>
      <c r="B13" s="30"/>
      <c r="C13" s="32"/>
      <c r="D13" s="32"/>
      <c r="E13" s="32"/>
      <c r="F13" s="32"/>
      <c r="G13" s="37"/>
      <c r="J13" s="29"/>
      <c r="K13" s="30"/>
      <c r="L13" s="32"/>
      <c r="M13" s="32"/>
      <c r="N13" s="32"/>
      <c r="O13" s="32"/>
      <c r="P13" s="37"/>
      <c r="S13" s="29"/>
      <c r="T13" s="30"/>
      <c r="U13" s="32"/>
      <c r="V13" s="34"/>
      <c r="W13" s="34"/>
      <c r="X13" s="34"/>
      <c r="Y13" s="38"/>
      <c r="AB13" s="29"/>
      <c r="AC13" s="30"/>
      <c r="AD13" s="34"/>
      <c r="AE13" s="34"/>
      <c r="AF13" s="34"/>
      <c r="AG13" s="34"/>
      <c r="AH13" s="38"/>
      <c r="AK13" s="29"/>
      <c r="AL13" s="30"/>
      <c r="AM13" s="34"/>
      <c r="AN13" s="34"/>
      <c r="AO13" s="34"/>
      <c r="AP13" s="34"/>
      <c r="AQ13" s="38"/>
    </row>
    <row r="14" spans="1:43" ht="12.75">
      <c r="A14" s="29" t="s">
        <v>21</v>
      </c>
      <c r="B14" s="30"/>
      <c r="C14" s="31">
        <v>0.0018402777777777777</v>
      </c>
      <c r="D14" s="32"/>
      <c r="E14" s="31">
        <v>0.0019097222222222222</v>
      </c>
      <c r="F14" s="32"/>
      <c r="G14" s="33">
        <f>E14-C14</f>
        <v>6.944444444444446E-05</v>
      </c>
      <c r="J14" s="29" t="s">
        <v>21</v>
      </c>
      <c r="K14" s="30"/>
      <c r="L14" s="31">
        <v>0.0008912037037037036</v>
      </c>
      <c r="M14" s="32"/>
      <c r="N14" s="31">
        <v>0.0009490740740740741</v>
      </c>
      <c r="O14" s="32"/>
      <c r="P14" s="33">
        <f>N14-L14</f>
        <v>5.7870370370370454E-05</v>
      </c>
      <c r="S14" s="29" t="s">
        <v>21</v>
      </c>
      <c r="T14" s="30"/>
      <c r="U14" s="31">
        <v>0.0014467592592592594</v>
      </c>
      <c r="V14" s="34"/>
      <c r="W14" s="35">
        <v>0.0014930555555555556</v>
      </c>
      <c r="X14" s="34"/>
      <c r="Y14" s="36">
        <f>W14-U14</f>
        <v>4.629629629629623E-05</v>
      </c>
      <c r="AB14" s="29" t="s">
        <v>21</v>
      </c>
      <c r="AC14" s="30"/>
      <c r="AD14" s="35">
        <v>0.005127314814814815</v>
      </c>
      <c r="AE14" s="34"/>
      <c r="AF14" s="35">
        <v>0.0051736111111111115</v>
      </c>
      <c r="AG14" s="34"/>
      <c r="AH14" s="36">
        <f>AF14-AD14</f>
        <v>4.6296296296296884E-05</v>
      </c>
      <c r="AK14" s="29" t="s">
        <v>21</v>
      </c>
      <c r="AL14" s="30"/>
      <c r="AM14" s="35">
        <v>0.000775462962962963</v>
      </c>
      <c r="AN14" s="34"/>
      <c r="AO14" s="35">
        <v>0.0008217592592592592</v>
      </c>
      <c r="AP14" s="34"/>
      <c r="AQ14" s="36">
        <f>AO14-AM14</f>
        <v>4.6296296296296125E-05</v>
      </c>
    </row>
    <row r="15" spans="1:43" ht="12.75">
      <c r="A15" s="29"/>
      <c r="B15" s="30"/>
      <c r="C15" s="32"/>
      <c r="D15" s="32"/>
      <c r="E15" s="32"/>
      <c r="F15" s="32"/>
      <c r="G15" s="37"/>
      <c r="J15" s="29"/>
      <c r="K15" s="30"/>
      <c r="L15" s="32"/>
      <c r="M15" s="32"/>
      <c r="N15" s="32"/>
      <c r="O15" s="32"/>
      <c r="P15" s="37"/>
      <c r="S15" s="29"/>
      <c r="T15" s="30"/>
      <c r="U15" s="32"/>
      <c r="V15" s="34"/>
      <c r="W15" s="34"/>
      <c r="X15" s="34"/>
      <c r="Y15" s="38"/>
      <c r="AB15" s="29"/>
      <c r="AC15" s="30"/>
      <c r="AD15" s="34"/>
      <c r="AE15" s="34"/>
      <c r="AF15" s="34"/>
      <c r="AG15" s="34"/>
      <c r="AH15" s="38"/>
      <c r="AK15" s="29"/>
      <c r="AL15" s="30"/>
      <c r="AM15" s="34"/>
      <c r="AN15" s="34"/>
      <c r="AO15" s="34"/>
      <c r="AP15" s="34"/>
      <c r="AQ15" s="38"/>
    </row>
    <row r="16" spans="1:43" ht="12.75">
      <c r="A16" s="29" t="s">
        <v>22</v>
      </c>
      <c r="B16" s="30"/>
      <c r="C16" s="31">
        <v>0.0024537037037037036</v>
      </c>
      <c r="D16" s="32"/>
      <c r="E16" s="32"/>
      <c r="F16" s="32"/>
      <c r="G16" s="33"/>
      <c r="J16" s="29" t="s">
        <v>22</v>
      </c>
      <c r="K16" s="30"/>
      <c r="L16" s="31">
        <v>0.0010185185185185186</v>
      </c>
      <c r="M16" s="32"/>
      <c r="N16" s="32"/>
      <c r="O16" s="32"/>
      <c r="P16" s="33"/>
      <c r="S16" s="29" t="s">
        <v>22</v>
      </c>
      <c r="T16" s="30"/>
      <c r="U16" s="31">
        <v>0.0015625</v>
      </c>
      <c r="V16" s="34"/>
      <c r="W16" s="34"/>
      <c r="X16" s="34"/>
      <c r="Y16" s="36"/>
      <c r="AB16" s="29" t="s">
        <v>22</v>
      </c>
      <c r="AC16" s="30"/>
      <c r="AD16" s="35">
        <v>0.00525462962962963</v>
      </c>
      <c r="AE16" s="34"/>
      <c r="AF16" s="34"/>
      <c r="AG16" s="34"/>
      <c r="AH16" s="36"/>
      <c r="AK16" s="29" t="s">
        <v>22</v>
      </c>
      <c r="AL16" s="30"/>
      <c r="AM16" s="35">
        <v>0.0009259259259259259</v>
      </c>
      <c r="AN16" s="34"/>
      <c r="AO16" s="34"/>
      <c r="AP16" s="34"/>
      <c r="AQ16" s="36"/>
    </row>
    <row r="17" spans="1:43" ht="12.75">
      <c r="A17" s="29"/>
      <c r="B17" s="30"/>
      <c r="C17" s="31"/>
      <c r="D17" s="32"/>
      <c r="E17" s="32"/>
      <c r="F17" s="32"/>
      <c r="G17" s="33"/>
      <c r="J17" s="29"/>
      <c r="K17" s="30"/>
      <c r="L17" s="31"/>
      <c r="M17" s="32"/>
      <c r="N17" s="32"/>
      <c r="O17" s="32"/>
      <c r="P17" s="33"/>
      <c r="S17" s="29"/>
      <c r="T17" s="30"/>
      <c r="U17" s="31"/>
      <c r="V17" s="34"/>
      <c r="W17" s="34"/>
      <c r="X17" s="34"/>
      <c r="Y17" s="36"/>
      <c r="AB17" s="29"/>
      <c r="AC17" s="30"/>
      <c r="AD17" s="35"/>
      <c r="AE17" s="34"/>
      <c r="AF17" s="34"/>
      <c r="AG17" s="34"/>
      <c r="AH17" s="36"/>
      <c r="AK17" s="29"/>
      <c r="AL17" s="30"/>
      <c r="AM17" s="35"/>
      <c r="AN17" s="34"/>
      <c r="AO17" s="34"/>
      <c r="AP17" s="34"/>
      <c r="AQ17" s="36"/>
    </row>
    <row r="18" spans="1:43" s="15" customFormat="1" ht="13.5" thickBot="1">
      <c r="A18" s="39"/>
      <c r="B18" s="40"/>
      <c r="C18" s="41"/>
      <c r="D18" s="41"/>
      <c r="E18" s="41" t="s">
        <v>23</v>
      </c>
      <c r="F18" s="41"/>
      <c r="G18" s="42">
        <f>C16-C10</f>
        <v>0.0019791666666666664</v>
      </c>
      <c r="J18" s="39"/>
      <c r="K18" s="40"/>
      <c r="L18" s="41"/>
      <c r="M18" s="41"/>
      <c r="N18" s="41" t="s">
        <v>23</v>
      </c>
      <c r="O18" s="41"/>
      <c r="P18" s="42">
        <f>L16-L10</f>
        <v>0.0010185185185185186</v>
      </c>
      <c r="S18" s="39"/>
      <c r="T18" s="40"/>
      <c r="U18" s="41"/>
      <c r="V18" s="43"/>
      <c r="W18" s="43" t="s">
        <v>23</v>
      </c>
      <c r="X18" s="43"/>
      <c r="Y18" s="44">
        <f>U16-U10</f>
        <v>0.0008796296296296298</v>
      </c>
      <c r="AB18" s="39"/>
      <c r="AC18" s="40"/>
      <c r="AD18" s="43"/>
      <c r="AE18" s="43"/>
      <c r="AF18" s="43" t="s">
        <v>23</v>
      </c>
      <c r="AG18" s="43"/>
      <c r="AH18" s="44">
        <f>AD16-AD10</f>
        <v>0.0010300925925925929</v>
      </c>
      <c r="AK18" s="39"/>
      <c r="AL18" s="40"/>
      <c r="AM18" s="43"/>
      <c r="AN18" s="43"/>
      <c r="AO18" s="43" t="s">
        <v>23</v>
      </c>
      <c r="AP18" s="43"/>
      <c r="AQ18" s="44">
        <f>AM16-AM10</f>
        <v>0.0009259259259259259</v>
      </c>
    </row>
    <row r="19" spans="28:34" ht="13.5" thickBot="1">
      <c r="AB19" s="45"/>
      <c r="AC19" s="34"/>
      <c r="AD19" s="34"/>
      <c r="AE19" s="34"/>
      <c r="AF19" s="34"/>
      <c r="AG19" s="34"/>
      <c r="AH19" s="45"/>
    </row>
    <row r="20" spans="1:43" s="15" customFormat="1" ht="12.75">
      <c r="A20" s="16" t="s">
        <v>24</v>
      </c>
      <c r="B20" s="17"/>
      <c r="C20" s="20"/>
      <c r="D20" s="20"/>
      <c r="E20" s="20"/>
      <c r="F20" s="20"/>
      <c r="G20" s="21"/>
      <c r="J20" s="16" t="s">
        <v>24</v>
      </c>
      <c r="K20" s="17"/>
      <c r="L20" s="20"/>
      <c r="M20" s="20"/>
      <c r="N20" s="20"/>
      <c r="O20" s="20"/>
      <c r="P20" s="21"/>
      <c r="S20" s="16" t="s">
        <v>24</v>
      </c>
      <c r="T20" s="17"/>
      <c r="U20" s="18"/>
      <c r="V20" s="20"/>
      <c r="W20" s="20"/>
      <c r="X20" s="20"/>
      <c r="Y20" s="21"/>
      <c r="AB20" s="16" t="s">
        <v>24</v>
      </c>
      <c r="AC20" s="17"/>
      <c r="AD20" s="20"/>
      <c r="AE20" s="20"/>
      <c r="AF20" s="20"/>
      <c r="AG20" s="20"/>
      <c r="AH20" s="21"/>
      <c r="AK20" s="16" t="s">
        <v>24</v>
      </c>
      <c r="AL20" s="17"/>
      <c r="AM20" s="20"/>
      <c r="AN20" s="20"/>
      <c r="AO20" s="20"/>
      <c r="AP20" s="20"/>
      <c r="AQ20" s="21"/>
    </row>
    <row r="21" spans="1:43" s="26" customFormat="1" ht="12.75">
      <c r="A21" s="22"/>
      <c r="B21" s="23"/>
      <c r="C21" s="27" t="s">
        <v>15</v>
      </c>
      <c r="D21" s="27"/>
      <c r="E21" s="27" t="s">
        <v>16</v>
      </c>
      <c r="F21" s="27"/>
      <c r="G21" s="28" t="s">
        <v>17</v>
      </c>
      <c r="J21" s="22"/>
      <c r="K21" s="23"/>
      <c r="L21" s="27" t="s">
        <v>15</v>
      </c>
      <c r="M21" s="27"/>
      <c r="N21" s="27" t="s">
        <v>16</v>
      </c>
      <c r="O21" s="27"/>
      <c r="P21" s="28" t="s">
        <v>17</v>
      </c>
      <c r="S21" s="22"/>
      <c r="T21" s="23"/>
      <c r="U21" s="24" t="s">
        <v>15</v>
      </c>
      <c r="V21" s="27"/>
      <c r="W21" s="27" t="s">
        <v>16</v>
      </c>
      <c r="X21" s="27"/>
      <c r="Y21" s="28" t="s">
        <v>17</v>
      </c>
      <c r="AB21" s="22"/>
      <c r="AC21" s="23"/>
      <c r="AD21" s="27" t="s">
        <v>15</v>
      </c>
      <c r="AE21" s="27"/>
      <c r="AF21" s="27" t="s">
        <v>16</v>
      </c>
      <c r="AG21" s="27"/>
      <c r="AH21" s="28" t="s">
        <v>17</v>
      </c>
      <c r="AK21" s="22"/>
      <c r="AL21" s="23"/>
      <c r="AM21" s="27" t="s">
        <v>15</v>
      </c>
      <c r="AN21" s="27"/>
      <c r="AO21" s="27" t="s">
        <v>16</v>
      </c>
      <c r="AP21" s="27"/>
      <c r="AQ21" s="28" t="s">
        <v>17</v>
      </c>
    </row>
    <row r="22" spans="1:43" ht="12.75">
      <c r="A22" s="29" t="s">
        <v>18</v>
      </c>
      <c r="B22" s="30"/>
      <c r="C22" s="35">
        <v>0</v>
      </c>
      <c r="D22" s="34"/>
      <c r="E22" s="35">
        <v>0.03263888888888889</v>
      </c>
      <c r="F22" s="34"/>
      <c r="G22" s="36">
        <f>E22-C22</f>
        <v>0.03263888888888889</v>
      </c>
      <c r="J22" s="29" t="s">
        <v>18</v>
      </c>
      <c r="K22" s="30"/>
      <c r="L22" s="35">
        <v>0</v>
      </c>
      <c r="M22" s="34"/>
      <c r="N22" s="35"/>
      <c r="O22" s="34"/>
      <c r="P22" s="36">
        <f>N22-L22</f>
        <v>0</v>
      </c>
      <c r="S22" s="29" t="s">
        <v>18</v>
      </c>
      <c r="T22" s="30"/>
      <c r="U22" s="31"/>
      <c r="V22" s="34"/>
      <c r="W22" s="35"/>
      <c r="X22" s="34"/>
      <c r="Y22" s="36">
        <f>W22-U22</f>
        <v>0</v>
      </c>
      <c r="AB22" s="29" t="s">
        <v>18</v>
      </c>
      <c r="AC22" s="30"/>
      <c r="AD22" s="35"/>
      <c r="AE22" s="34"/>
      <c r="AF22" s="35"/>
      <c r="AG22" s="34"/>
      <c r="AH22" s="36">
        <f>AF22-AD22</f>
        <v>0</v>
      </c>
      <c r="AK22" s="29" t="s">
        <v>18</v>
      </c>
      <c r="AL22" s="30"/>
      <c r="AM22" s="35"/>
      <c r="AN22" s="34"/>
      <c r="AO22" s="35"/>
      <c r="AP22" s="34"/>
      <c r="AQ22" s="36">
        <f>AO22-AM22</f>
        <v>0</v>
      </c>
    </row>
    <row r="23" spans="1:43" ht="12.75">
      <c r="A23" s="29"/>
      <c r="B23" s="30"/>
      <c r="C23" s="34"/>
      <c r="D23" s="34"/>
      <c r="E23" s="34"/>
      <c r="F23" s="34"/>
      <c r="G23" s="38"/>
      <c r="J23" s="29"/>
      <c r="K23" s="30"/>
      <c r="L23" s="34"/>
      <c r="M23" s="34"/>
      <c r="N23" s="34"/>
      <c r="O23" s="34"/>
      <c r="P23" s="38"/>
      <c r="S23" s="29"/>
      <c r="T23" s="30"/>
      <c r="U23" s="32"/>
      <c r="V23" s="34"/>
      <c r="W23" s="34"/>
      <c r="X23" s="34"/>
      <c r="Y23" s="38"/>
      <c r="AB23" s="29"/>
      <c r="AC23" s="30"/>
      <c r="AD23" s="34"/>
      <c r="AE23" s="34"/>
      <c r="AF23" s="34"/>
      <c r="AG23" s="34"/>
      <c r="AH23" s="38"/>
      <c r="AK23" s="29"/>
      <c r="AL23" s="30"/>
      <c r="AM23" s="34"/>
      <c r="AN23" s="34"/>
      <c r="AO23" s="34"/>
      <c r="AP23" s="34"/>
      <c r="AQ23" s="38"/>
    </row>
    <row r="24" spans="1:43" ht="12.75">
      <c r="A24" s="29" t="s">
        <v>19</v>
      </c>
      <c r="B24" s="30"/>
      <c r="C24" s="35">
        <v>0.0008101851851851852</v>
      </c>
      <c r="D24" s="34"/>
      <c r="E24" s="35">
        <v>0.0010300925925925926</v>
      </c>
      <c r="F24" s="34"/>
      <c r="G24" s="36">
        <f>E24-C24</f>
        <v>0.00021990740740740749</v>
      </c>
      <c r="J24" s="29" t="s">
        <v>19</v>
      </c>
      <c r="K24" s="30"/>
      <c r="L24" s="35">
        <v>0.00015046296296296297</v>
      </c>
      <c r="M24" s="34"/>
      <c r="N24" s="35">
        <v>0.00020833333333333335</v>
      </c>
      <c r="O24" s="34"/>
      <c r="P24" s="36">
        <f>N24-L24</f>
        <v>5.787037037037037E-05</v>
      </c>
      <c r="S24" s="29" t="s">
        <v>19</v>
      </c>
      <c r="T24" s="30"/>
      <c r="U24" s="31">
        <v>0.0008217592592592592</v>
      </c>
      <c r="V24" s="34"/>
      <c r="W24" s="35">
        <v>0.0008796296296296296</v>
      </c>
      <c r="X24" s="34"/>
      <c r="Y24" s="36">
        <f>W24-U24</f>
        <v>5.7870370370370454E-05</v>
      </c>
      <c r="AB24" s="29" t="s">
        <v>19</v>
      </c>
      <c r="AC24" s="30"/>
      <c r="AD24" s="35">
        <v>0.004375</v>
      </c>
      <c r="AE24" s="34"/>
      <c r="AF24" s="35">
        <v>0.004479166666666667</v>
      </c>
      <c r="AG24" s="34"/>
      <c r="AH24" s="36">
        <f>AF24-AD24</f>
        <v>0.00010416666666666647</v>
      </c>
      <c r="AK24" s="29" t="s">
        <v>19</v>
      </c>
      <c r="AL24" s="30"/>
      <c r="AM24" s="35">
        <v>0.00010416666666666667</v>
      </c>
      <c r="AN24" s="34"/>
      <c r="AO24" s="35">
        <v>0.00016203703703703703</v>
      </c>
      <c r="AP24" s="34"/>
      <c r="AQ24" s="36">
        <f>AO24-AM24</f>
        <v>5.787037037037036E-05</v>
      </c>
    </row>
    <row r="25" spans="1:43" ht="12.75">
      <c r="A25" s="29"/>
      <c r="B25" s="30"/>
      <c r="C25" s="35"/>
      <c r="D25" s="34"/>
      <c r="E25" s="35"/>
      <c r="F25" s="34"/>
      <c r="G25" s="38"/>
      <c r="J25" s="29"/>
      <c r="K25" s="30"/>
      <c r="L25" s="34"/>
      <c r="M25" s="34"/>
      <c r="N25" s="34"/>
      <c r="O25" s="34"/>
      <c r="P25" s="38"/>
      <c r="S25" s="29"/>
      <c r="T25" s="30"/>
      <c r="U25" s="32"/>
      <c r="V25" s="34"/>
      <c r="W25" s="34"/>
      <c r="X25" s="34"/>
      <c r="Y25" s="38"/>
      <c r="AB25" s="29"/>
      <c r="AC25" s="30"/>
      <c r="AD25" s="34"/>
      <c r="AE25" s="34"/>
      <c r="AF25" s="34"/>
      <c r="AG25" s="34"/>
      <c r="AH25" s="38"/>
      <c r="AK25" s="29"/>
      <c r="AL25" s="30"/>
      <c r="AM25" s="34"/>
      <c r="AN25" s="34"/>
      <c r="AO25" s="34"/>
      <c r="AP25" s="34"/>
      <c r="AQ25" s="38"/>
    </row>
    <row r="26" spans="1:43" ht="12.75">
      <c r="A26" s="29" t="s">
        <v>20</v>
      </c>
      <c r="B26" s="30"/>
      <c r="C26" s="35">
        <v>0.0010532407407407407</v>
      </c>
      <c r="D26" s="34"/>
      <c r="E26" s="35">
        <v>0.0019444444444444442</v>
      </c>
      <c r="F26" s="34"/>
      <c r="G26" s="36">
        <f>E26-C26</f>
        <v>0.0008912037037037035</v>
      </c>
      <c r="J26" s="29" t="s">
        <v>20</v>
      </c>
      <c r="K26" s="30"/>
      <c r="L26" s="35">
        <v>0.0002546296296296296</v>
      </c>
      <c r="M26" s="34"/>
      <c r="N26" s="35">
        <v>0.0010416666666666667</v>
      </c>
      <c r="O26" s="34"/>
      <c r="P26" s="36">
        <f>N26-L26</f>
        <v>0.000787037037037037</v>
      </c>
      <c r="S26" s="29" t="s">
        <v>20</v>
      </c>
      <c r="T26" s="30"/>
      <c r="U26" s="31">
        <v>0.0009143518518518518</v>
      </c>
      <c r="V26" s="34"/>
      <c r="W26" s="35">
        <v>0.0015856481481481479</v>
      </c>
      <c r="X26" s="34"/>
      <c r="Y26" s="36">
        <f>W26-U26</f>
        <v>0.000671296296296296</v>
      </c>
      <c r="AB26" s="29" t="s">
        <v>20</v>
      </c>
      <c r="AC26" s="30"/>
      <c r="AD26" s="35">
        <v>0.004525462962962963</v>
      </c>
      <c r="AE26" s="34"/>
      <c r="AF26" s="35">
        <v>0.0053125</v>
      </c>
      <c r="AG26" s="34"/>
      <c r="AH26" s="36">
        <f>AF26-AD26</f>
        <v>0.0007870370370370375</v>
      </c>
      <c r="AK26" s="29" t="s">
        <v>20</v>
      </c>
      <c r="AL26" s="30"/>
      <c r="AM26" s="35">
        <v>0.00020833333333333335</v>
      </c>
      <c r="AN26" s="34"/>
      <c r="AO26" s="35">
        <v>0.0009606481481481481</v>
      </c>
      <c r="AP26" s="34"/>
      <c r="AQ26" s="36">
        <f>AO26-AM26</f>
        <v>0.0007523148148148147</v>
      </c>
    </row>
    <row r="27" spans="1:43" ht="12.75">
      <c r="A27" s="29"/>
      <c r="B27" s="30"/>
      <c r="C27" s="34"/>
      <c r="D27" s="34"/>
      <c r="E27" s="34"/>
      <c r="F27" s="34"/>
      <c r="G27" s="38"/>
      <c r="J27" s="29"/>
      <c r="K27" s="30"/>
      <c r="L27" s="34"/>
      <c r="M27" s="34"/>
      <c r="N27" s="34"/>
      <c r="O27" s="34"/>
      <c r="P27" s="38"/>
      <c r="S27" s="29"/>
      <c r="T27" s="30"/>
      <c r="U27" s="32"/>
      <c r="V27" s="34"/>
      <c r="W27" s="34"/>
      <c r="X27" s="34"/>
      <c r="Y27" s="38"/>
      <c r="AB27" s="29"/>
      <c r="AC27" s="30"/>
      <c r="AD27" s="34"/>
      <c r="AE27" s="34"/>
      <c r="AF27" s="34"/>
      <c r="AG27" s="34"/>
      <c r="AH27" s="38"/>
      <c r="AK27" s="29"/>
      <c r="AL27" s="30"/>
      <c r="AM27" s="34"/>
      <c r="AN27" s="34"/>
      <c r="AO27" s="34"/>
      <c r="AP27" s="34"/>
      <c r="AQ27" s="38"/>
    </row>
    <row r="28" spans="1:43" ht="12.75">
      <c r="A28" s="29" t="s">
        <v>21</v>
      </c>
      <c r="B28" s="30"/>
      <c r="C28" s="35">
        <v>0.0019444444444444442</v>
      </c>
      <c r="D28" s="34"/>
      <c r="E28" s="35">
        <v>0.002002314814814815</v>
      </c>
      <c r="F28" s="34"/>
      <c r="G28" s="36">
        <f>E28-C28</f>
        <v>5.787037037037067E-05</v>
      </c>
      <c r="J28" s="29" t="s">
        <v>21</v>
      </c>
      <c r="K28" s="30"/>
      <c r="L28" s="35">
        <v>0.0010416666666666667</v>
      </c>
      <c r="M28" s="34"/>
      <c r="N28" s="35">
        <v>0.0010879629629629629</v>
      </c>
      <c r="O28" s="34"/>
      <c r="P28" s="36">
        <f>N28-L28</f>
        <v>4.629629629629623E-05</v>
      </c>
      <c r="S28" s="29" t="s">
        <v>21</v>
      </c>
      <c r="T28" s="30"/>
      <c r="U28" s="31">
        <v>0.0015856481481481479</v>
      </c>
      <c r="V28" s="34"/>
      <c r="W28" s="35">
        <v>0.0016319444444444445</v>
      </c>
      <c r="X28" s="34"/>
      <c r="Y28" s="36">
        <f>W28-U28</f>
        <v>4.629629629629667E-05</v>
      </c>
      <c r="AB28" s="29" t="s">
        <v>21</v>
      </c>
      <c r="AC28" s="30"/>
      <c r="AD28" s="35">
        <v>0.0053125</v>
      </c>
      <c r="AE28" s="34"/>
      <c r="AF28" s="35">
        <v>0.005358796296296296</v>
      </c>
      <c r="AG28" s="34"/>
      <c r="AH28" s="36">
        <f>AF28-AD28</f>
        <v>4.6296296296296016E-05</v>
      </c>
      <c r="AK28" s="29" t="s">
        <v>21</v>
      </c>
      <c r="AL28" s="30"/>
      <c r="AM28" s="35">
        <v>0.0009606481481481481</v>
      </c>
      <c r="AN28" s="34"/>
      <c r="AO28" s="35">
        <v>0.0009837962962962964</v>
      </c>
      <c r="AP28" s="34"/>
      <c r="AQ28" s="36">
        <f>AO28-AM28</f>
        <v>2.3148148148148333E-05</v>
      </c>
    </row>
    <row r="29" spans="1:43" ht="12.75">
      <c r="A29" s="29"/>
      <c r="B29" s="30"/>
      <c r="C29" s="34"/>
      <c r="D29" s="34"/>
      <c r="E29" s="34"/>
      <c r="F29" s="34"/>
      <c r="G29" s="38"/>
      <c r="J29" s="29"/>
      <c r="K29" s="30"/>
      <c r="L29" s="34"/>
      <c r="M29" s="34"/>
      <c r="N29" s="34"/>
      <c r="O29" s="34"/>
      <c r="P29" s="38"/>
      <c r="S29" s="29"/>
      <c r="T29" s="30"/>
      <c r="U29" s="32"/>
      <c r="V29" s="34"/>
      <c r="W29" s="34"/>
      <c r="X29" s="34"/>
      <c r="Y29" s="38"/>
      <c r="AB29" s="29"/>
      <c r="AC29" s="30"/>
      <c r="AD29" s="34"/>
      <c r="AE29" s="34"/>
      <c r="AF29" s="34"/>
      <c r="AG29" s="34"/>
      <c r="AH29" s="38"/>
      <c r="AK29" s="29"/>
      <c r="AL29" s="30"/>
      <c r="AM29" s="34"/>
      <c r="AN29" s="34"/>
      <c r="AO29" s="34"/>
      <c r="AP29" s="34"/>
      <c r="AQ29" s="38"/>
    </row>
    <row r="30" spans="1:43" ht="12.75">
      <c r="A30" s="29" t="s">
        <v>22</v>
      </c>
      <c r="B30" s="30"/>
      <c r="C30" s="35">
        <v>0.0025694444444444445</v>
      </c>
      <c r="D30" s="34"/>
      <c r="E30" s="34"/>
      <c r="F30" s="34"/>
      <c r="G30" s="36"/>
      <c r="J30" s="29" t="s">
        <v>22</v>
      </c>
      <c r="K30" s="30"/>
      <c r="L30" s="35">
        <v>0.0011574074074074073</v>
      </c>
      <c r="M30" s="34"/>
      <c r="N30" s="34"/>
      <c r="O30" s="34"/>
      <c r="P30" s="36"/>
      <c r="S30" s="29" t="s">
        <v>22</v>
      </c>
      <c r="T30" s="30"/>
      <c r="U30" s="31">
        <v>0.001689814814814815</v>
      </c>
      <c r="V30" s="34"/>
      <c r="W30" s="34"/>
      <c r="X30" s="34"/>
      <c r="Y30" s="36"/>
      <c r="AB30" s="29" t="s">
        <v>22</v>
      </c>
      <c r="AC30" s="30"/>
      <c r="AD30" s="35">
        <v>0.00542824074074074</v>
      </c>
      <c r="AE30" s="34"/>
      <c r="AF30" s="34"/>
      <c r="AG30" s="34"/>
      <c r="AH30" s="36"/>
      <c r="AK30" s="29" t="s">
        <v>22</v>
      </c>
      <c r="AL30" s="30"/>
      <c r="AM30" s="35">
        <v>0.0010879629629629629</v>
      </c>
      <c r="AN30" s="34"/>
      <c r="AO30" s="34"/>
      <c r="AP30" s="34"/>
      <c r="AQ30" s="36"/>
    </row>
    <row r="31" spans="1:43" ht="12.75">
      <c r="A31" s="29"/>
      <c r="B31" s="30"/>
      <c r="C31" s="34"/>
      <c r="D31" s="34"/>
      <c r="E31" s="34"/>
      <c r="F31" s="34"/>
      <c r="G31" s="38"/>
      <c r="J31" s="29"/>
      <c r="K31" s="30"/>
      <c r="L31" s="34"/>
      <c r="M31" s="34"/>
      <c r="N31" s="34"/>
      <c r="O31" s="34"/>
      <c r="P31" s="38"/>
      <c r="S31" s="29"/>
      <c r="T31" s="30"/>
      <c r="U31" s="32"/>
      <c r="V31" s="34"/>
      <c r="W31" s="34"/>
      <c r="X31" s="34"/>
      <c r="Y31" s="38"/>
      <c r="AB31" s="29"/>
      <c r="AC31" s="30"/>
      <c r="AD31" s="34"/>
      <c r="AE31" s="34"/>
      <c r="AF31" s="34"/>
      <c r="AG31" s="34"/>
      <c r="AH31" s="38"/>
      <c r="AK31" s="29"/>
      <c r="AL31" s="30"/>
      <c r="AM31" s="34"/>
      <c r="AN31" s="34"/>
      <c r="AO31" s="34"/>
      <c r="AP31" s="34"/>
      <c r="AQ31" s="38"/>
    </row>
    <row r="32" spans="1:43" s="15" customFormat="1" ht="13.5" thickBot="1">
      <c r="A32" s="39"/>
      <c r="B32" s="40"/>
      <c r="C32" s="43"/>
      <c r="D32" s="43"/>
      <c r="E32" s="43" t="s">
        <v>23</v>
      </c>
      <c r="F32" s="43"/>
      <c r="G32" s="44">
        <f>C30-C24</f>
        <v>0.0017592592592592595</v>
      </c>
      <c r="J32" s="39"/>
      <c r="K32" s="40"/>
      <c r="L32" s="43"/>
      <c r="M32" s="43"/>
      <c r="N32" s="43" t="s">
        <v>23</v>
      </c>
      <c r="O32" s="43"/>
      <c r="P32" s="44">
        <f>L30-L24</f>
        <v>0.0010069444444444444</v>
      </c>
      <c r="S32" s="39"/>
      <c r="T32" s="40"/>
      <c r="U32" s="41"/>
      <c r="V32" s="43"/>
      <c r="W32" s="43" t="s">
        <v>23</v>
      </c>
      <c r="X32" s="43"/>
      <c r="Y32" s="44">
        <f>U30-U24</f>
        <v>0.0008680555555555558</v>
      </c>
      <c r="AB32" s="39"/>
      <c r="AC32" s="40"/>
      <c r="AD32" s="43"/>
      <c r="AE32" s="43"/>
      <c r="AF32" s="43" t="s">
        <v>23</v>
      </c>
      <c r="AG32" s="43"/>
      <c r="AH32" s="44">
        <f>AD30-AD24</f>
        <v>0.00105324074074074</v>
      </c>
      <c r="AK32" s="39"/>
      <c r="AL32" s="40"/>
      <c r="AM32" s="43"/>
      <c r="AN32" s="43"/>
      <c r="AO32" s="43" t="s">
        <v>23</v>
      </c>
      <c r="AP32" s="43"/>
      <c r="AQ32" s="44">
        <f>AM30-AM24</f>
        <v>0.0009837962962962962</v>
      </c>
    </row>
    <row r="33" ht="13.5" thickBot="1"/>
    <row r="34" spans="1:43" s="49" customFormat="1" ht="12.75">
      <c r="A34" s="16" t="s">
        <v>25</v>
      </c>
      <c r="B34" s="46"/>
      <c r="C34" s="47"/>
      <c r="D34" s="47"/>
      <c r="E34" s="47"/>
      <c r="F34" s="47"/>
      <c r="G34" s="48"/>
      <c r="J34" s="16" t="s">
        <v>25</v>
      </c>
      <c r="K34" s="46"/>
      <c r="L34" s="47"/>
      <c r="M34" s="47"/>
      <c r="N34" s="47"/>
      <c r="O34" s="47"/>
      <c r="P34" s="48"/>
      <c r="S34" s="16" t="s">
        <v>25</v>
      </c>
      <c r="T34" s="46"/>
      <c r="U34" s="50"/>
      <c r="V34" s="47"/>
      <c r="W34" s="47"/>
      <c r="X34" s="47"/>
      <c r="Y34" s="48"/>
      <c r="AB34" s="16" t="s">
        <v>25</v>
      </c>
      <c r="AC34" s="46"/>
      <c r="AD34" s="47"/>
      <c r="AE34" s="47"/>
      <c r="AF34" s="47"/>
      <c r="AG34" s="47"/>
      <c r="AH34" s="48"/>
      <c r="AK34" s="16" t="s">
        <v>25</v>
      </c>
      <c r="AL34" s="46"/>
      <c r="AM34" s="47"/>
      <c r="AN34" s="47"/>
      <c r="AO34" s="47"/>
      <c r="AP34" s="47"/>
      <c r="AQ34" s="48"/>
    </row>
    <row r="35" spans="1:43" s="26" customFormat="1" ht="12.75">
      <c r="A35" s="22"/>
      <c r="B35" s="23"/>
      <c r="C35" s="27" t="s">
        <v>15</v>
      </c>
      <c r="D35" s="27"/>
      <c r="E35" s="27" t="s">
        <v>16</v>
      </c>
      <c r="F35" s="27"/>
      <c r="G35" s="28" t="s">
        <v>17</v>
      </c>
      <c r="J35" s="22"/>
      <c r="K35" s="23"/>
      <c r="L35" s="27" t="s">
        <v>15</v>
      </c>
      <c r="M35" s="27"/>
      <c r="N35" s="27" t="s">
        <v>16</v>
      </c>
      <c r="O35" s="27"/>
      <c r="P35" s="28" t="s">
        <v>17</v>
      </c>
      <c r="S35" s="22"/>
      <c r="T35" s="23"/>
      <c r="U35" s="24" t="s">
        <v>15</v>
      </c>
      <c r="V35" s="27"/>
      <c r="W35" s="27" t="s">
        <v>16</v>
      </c>
      <c r="X35" s="27"/>
      <c r="Y35" s="28" t="s">
        <v>17</v>
      </c>
      <c r="AB35" s="22"/>
      <c r="AC35" s="23"/>
      <c r="AD35" s="27" t="s">
        <v>15</v>
      </c>
      <c r="AE35" s="27"/>
      <c r="AF35" s="27" t="s">
        <v>16</v>
      </c>
      <c r="AG35" s="27"/>
      <c r="AH35" s="28" t="s">
        <v>17</v>
      </c>
      <c r="AK35" s="22"/>
      <c r="AL35" s="23"/>
      <c r="AM35" s="27" t="s">
        <v>15</v>
      </c>
      <c r="AN35" s="27"/>
      <c r="AO35" s="27" t="s">
        <v>16</v>
      </c>
      <c r="AP35" s="27"/>
      <c r="AQ35" s="28" t="s">
        <v>17</v>
      </c>
    </row>
    <row r="36" spans="1:43" ht="12.75">
      <c r="A36" s="29" t="s">
        <v>18</v>
      </c>
      <c r="B36" s="30"/>
      <c r="C36" s="35">
        <v>0</v>
      </c>
      <c r="D36" s="34"/>
      <c r="E36" s="35"/>
      <c r="F36" s="34"/>
      <c r="G36" s="36">
        <f>E36-C36</f>
        <v>0</v>
      </c>
      <c r="J36" s="29" t="s">
        <v>18</v>
      </c>
      <c r="K36" s="30"/>
      <c r="L36" s="35">
        <v>0</v>
      </c>
      <c r="M36" s="34"/>
      <c r="N36" s="35"/>
      <c r="O36" s="34"/>
      <c r="P36" s="36">
        <f>N36-L36</f>
        <v>0</v>
      </c>
      <c r="S36" s="29" t="s">
        <v>18</v>
      </c>
      <c r="T36" s="30"/>
      <c r="U36" s="31"/>
      <c r="V36" s="34"/>
      <c r="W36" s="35"/>
      <c r="X36" s="34"/>
      <c r="Y36" s="36">
        <f>W36-U36</f>
        <v>0</v>
      </c>
      <c r="AB36" s="29" t="s">
        <v>18</v>
      </c>
      <c r="AC36" s="30"/>
      <c r="AD36" s="35"/>
      <c r="AE36" s="34"/>
      <c r="AF36" s="35"/>
      <c r="AG36" s="34"/>
      <c r="AH36" s="36">
        <f>AF36-AD36</f>
        <v>0</v>
      </c>
      <c r="AK36" s="29" t="s">
        <v>18</v>
      </c>
      <c r="AL36" s="30"/>
      <c r="AM36" s="35"/>
      <c r="AN36" s="34"/>
      <c r="AO36" s="35"/>
      <c r="AP36" s="34"/>
      <c r="AQ36" s="36">
        <f>AO36-AM36</f>
        <v>0</v>
      </c>
    </row>
    <row r="37" spans="1:43" ht="12.75">
      <c r="A37" s="29"/>
      <c r="B37" s="30"/>
      <c r="C37" s="34"/>
      <c r="D37" s="34"/>
      <c r="E37" s="34"/>
      <c r="F37" s="34"/>
      <c r="G37" s="38"/>
      <c r="J37" s="29"/>
      <c r="K37" s="30"/>
      <c r="L37" s="34"/>
      <c r="M37" s="34"/>
      <c r="N37" s="34"/>
      <c r="O37" s="34"/>
      <c r="P37" s="38"/>
      <c r="S37" s="29"/>
      <c r="T37" s="30"/>
      <c r="U37" s="32"/>
      <c r="V37" s="34"/>
      <c r="W37" s="34"/>
      <c r="X37" s="34"/>
      <c r="Y37" s="38"/>
      <c r="AB37" s="29"/>
      <c r="AC37" s="30"/>
      <c r="AD37" s="34"/>
      <c r="AE37" s="34"/>
      <c r="AF37" s="34"/>
      <c r="AG37" s="34"/>
      <c r="AH37" s="38"/>
      <c r="AK37" s="29"/>
      <c r="AL37" s="30"/>
      <c r="AM37" s="34"/>
      <c r="AN37" s="34"/>
      <c r="AO37" s="34"/>
      <c r="AP37" s="34"/>
      <c r="AQ37" s="38"/>
    </row>
    <row r="38" spans="1:43" ht="12.75">
      <c r="A38" s="29" t="s">
        <v>19</v>
      </c>
      <c r="B38" s="30"/>
      <c r="C38" s="35">
        <v>0.0010763888888888889</v>
      </c>
      <c r="D38" s="34"/>
      <c r="E38" s="35">
        <v>0.0012152777777777778</v>
      </c>
      <c r="F38" s="34"/>
      <c r="G38" s="36">
        <f>E38-C38</f>
        <v>0.00013888888888888892</v>
      </c>
      <c r="J38" s="29" t="s">
        <v>19</v>
      </c>
      <c r="K38" s="30"/>
      <c r="L38" s="35">
        <v>0.0002893518518518519</v>
      </c>
      <c r="M38" s="34"/>
      <c r="N38" s="35">
        <v>0.00035879629629629635</v>
      </c>
      <c r="O38" s="34"/>
      <c r="P38" s="36">
        <f>N38-L38</f>
        <v>6.944444444444446E-05</v>
      </c>
      <c r="S38" s="29" t="s">
        <v>19</v>
      </c>
      <c r="T38" s="30"/>
      <c r="U38" s="31">
        <v>0.0009259259259259259</v>
      </c>
      <c r="V38" s="34"/>
      <c r="W38" s="35">
        <v>0.0009953703703703704</v>
      </c>
      <c r="X38" s="34"/>
      <c r="Y38" s="36">
        <f>W38-U38</f>
        <v>6.944444444444457E-05</v>
      </c>
      <c r="AB38" s="29" t="s">
        <v>19</v>
      </c>
      <c r="AC38" s="30"/>
      <c r="AD38" s="35">
        <v>0.004548611111111111</v>
      </c>
      <c r="AE38" s="34"/>
      <c r="AF38" s="35">
        <v>0.004606481481481481</v>
      </c>
      <c r="AG38" s="34"/>
      <c r="AH38" s="36">
        <f>AF38-AD38</f>
        <v>5.7870370370370454E-05</v>
      </c>
      <c r="AK38" s="29" t="s">
        <v>19</v>
      </c>
      <c r="AL38" s="30"/>
      <c r="AM38" s="35">
        <v>0.0002199074074074074</v>
      </c>
      <c r="AN38" s="34"/>
      <c r="AO38" s="35">
        <v>0.0002893518518518519</v>
      </c>
      <c r="AP38" s="34"/>
      <c r="AQ38" s="36">
        <f>AO38-AM38</f>
        <v>6.944444444444449E-05</v>
      </c>
    </row>
    <row r="39" spans="1:43" ht="12.75">
      <c r="A39" s="29"/>
      <c r="B39" s="30"/>
      <c r="C39" s="34"/>
      <c r="D39" s="34"/>
      <c r="E39" s="34"/>
      <c r="F39" s="34"/>
      <c r="G39" s="38"/>
      <c r="J39" s="29"/>
      <c r="K39" s="30"/>
      <c r="L39" s="34"/>
      <c r="M39" s="34"/>
      <c r="N39" s="34"/>
      <c r="O39" s="34"/>
      <c r="P39" s="38"/>
      <c r="S39" s="29"/>
      <c r="T39" s="30"/>
      <c r="U39" s="32"/>
      <c r="V39" s="34"/>
      <c r="W39" s="34"/>
      <c r="X39" s="34"/>
      <c r="Y39" s="38"/>
      <c r="AB39" s="29"/>
      <c r="AC39" s="30"/>
      <c r="AD39" s="34"/>
      <c r="AE39" s="34"/>
      <c r="AF39" s="34"/>
      <c r="AG39" s="34"/>
      <c r="AH39" s="38"/>
      <c r="AK39" s="29"/>
      <c r="AL39" s="30"/>
      <c r="AM39" s="34"/>
      <c r="AN39" s="34"/>
      <c r="AO39" s="34"/>
      <c r="AP39" s="34"/>
      <c r="AQ39" s="38"/>
    </row>
    <row r="40" spans="1:43" ht="12.75">
      <c r="A40" s="29" t="s">
        <v>20</v>
      </c>
      <c r="B40" s="30"/>
      <c r="C40" s="35">
        <v>0.0012384259259259258</v>
      </c>
      <c r="D40" s="34"/>
      <c r="E40" s="35">
        <v>0.0020486111111111113</v>
      </c>
      <c r="F40" s="34"/>
      <c r="G40" s="36">
        <f>E40-C40</f>
        <v>0.0008101851851851855</v>
      </c>
      <c r="J40" s="29" t="s">
        <v>20</v>
      </c>
      <c r="K40" s="30"/>
      <c r="L40" s="35">
        <v>0.0003935185185185185</v>
      </c>
      <c r="M40" s="34"/>
      <c r="N40" s="35">
        <v>0.0012037037037037038</v>
      </c>
      <c r="O40" s="34"/>
      <c r="P40" s="36">
        <f>N40-L40</f>
        <v>0.0008101851851851853</v>
      </c>
      <c r="S40" s="29" t="s">
        <v>20</v>
      </c>
      <c r="T40" s="30"/>
      <c r="U40" s="31">
        <v>0.0010300925925925926</v>
      </c>
      <c r="V40" s="34"/>
      <c r="W40" s="35">
        <v>0.0017245370370370372</v>
      </c>
      <c r="X40" s="34"/>
      <c r="Y40" s="36">
        <f>W40-U40</f>
        <v>0.0006944444444444446</v>
      </c>
      <c r="AB40" s="29" t="s">
        <v>20</v>
      </c>
      <c r="AC40" s="30"/>
      <c r="AD40" s="35">
        <v>0.004652777777777777</v>
      </c>
      <c r="AE40" s="34"/>
      <c r="AF40" s="35">
        <v>0.005462962962962964</v>
      </c>
      <c r="AG40" s="34"/>
      <c r="AH40" s="36">
        <f>AF40-AD40</f>
        <v>0.0008101851851851864</v>
      </c>
      <c r="AK40" s="29" t="s">
        <v>20</v>
      </c>
      <c r="AL40" s="30"/>
      <c r="AM40" s="35">
        <v>0.00034722222222222224</v>
      </c>
      <c r="AN40" s="34"/>
      <c r="AO40" s="35">
        <v>0.0011226851851851851</v>
      </c>
      <c r="AP40" s="34"/>
      <c r="AQ40" s="36">
        <f>AO40-AM40</f>
        <v>0.0007754629629629628</v>
      </c>
    </row>
    <row r="41" spans="1:43" ht="12.75">
      <c r="A41" s="29"/>
      <c r="B41" s="30"/>
      <c r="C41" s="34"/>
      <c r="D41" s="34"/>
      <c r="E41" s="34"/>
      <c r="F41" s="34"/>
      <c r="G41" s="38"/>
      <c r="J41" s="29"/>
      <c r="K41" s="30"/>
      <c r="L41" s="34"/>
      <c r="M41" s="34"/>
      <c r="N41" s="34"/>
      <c r="O41" s="34"/>
      <c r="P41" s="38"/>
      <c r="S41" s="29"/>
      <c r="T41" s="30"/>
      <c r="U41" s="32"/>
      <c r="V41" s="34"/>
      <c r="W41" s="34"/>
      <c r="X41" s="34"/>
      <c r="Y41" s="38"/>
      <c r="AB41" s="29"/>
      <c r="AC41" s="30"/>
      <c r="AD41" s="34"/>
      <c r="AE41" s="34"/>
      <c r="AF41" s="34"/>
      <c r="AG41" s="34"/>
      <c r="AH41" s="38"/>
      <c r="AK41" s="29"/>
      <c r="AL41" s="30"/>
      <c r="AM41" s="34"/>
      <c r="AN41" s="34"/>
      <c r="AO41" s="34"/>
      <c r="AP41" s="34"/>
      <c r="AQ41" s="38"/>
    </row>
    <row r="42" spans="1:43" ht="12.75">
      <c r="A42" s="29" t="s">
        <v>21</v>
      </c>
      <c r="B42" s="30"/>
      <c r="C42" s="35">
        <v>0.0020486111111111113</v>
      </c>
      <c r="D42" s="34"/>
      <c r="E42" s="35">
        <v>0.0020949074074074073</v>
      </c>
      <c r="F42" s="34"/>
      <c r="G42" s="36">
        <f>E42-C42</f>
        <v>4.6296296296296016E-05</v>
      </c>
      <c r="J42" s="29" t="s">
        <v>21</v>
      </c>
      <c r="K42" s="30"/>
      <c r="L42" s="35">
        <v>0.0012037037037037038</v>
      </c>
      <c r="M42" s="34"/>
      <c r="N42" s="35">
        <v>0.0012384259259259258</v>
      </c>
      <c r="O42" s="34"/>
      <c r="P42" s="36">
        <f>N42-L42</f>
        <v>3.472222222222201E-05</v>
      </c>
      <c r="S42" s="29" t="s">
        <v>21</v>
      </c>
      <c r="T42" s="30"/>
      <c r="U42" s="31">
        <v>0.0017245370370370372</v>
      </c>
      <c r="V42" s="34"/>
      <c r="W42" s="35">
        <v>0.0017592592592592592</v>
      </c>
      <c r="X42" s="34"/>
      <c r="Y42" s="36">
        <f>W42-U42</f>
        <v>3.472222222222201E-05</v>
      </c>
      <c r="AB42" s="29" t="s">
        <v>21</v>
      </c>
      <c r="AC42" s="30"/>
      <c r="AD42" s="35">
        <v>0.005462962962962964</v>
      </c>
      <c r="AE42" s="34"/>
      <c r="AF42" s="35">
        <v>0.005497685185185185</v>
      </c>
      <c r="AG42" s="34"/>
      <c r="AH42" s="36">
        <f>AF42-AD42</f>
        <v>3.472222222222158E-05</v>
      </c>
      <c r="AK42" s="29" t="s">
        <v>21</v>
      </c>
      <c r="AL42" s="30"/>
      <c r="AM42" s="35">
        <v>0.0011226851851851851</v>
      </c>
      <c r="AN42" s="34"/>
      <c r="AO42" s="35">
        <v>0.0011574074074074073</v>
      </c>
      <c r="AP42" s="34"/>
      <c r="AQ42" s="36">
        <f>AO42-AM42</f>
        <v>3.472222222222223E-05</v>
      </c>
    </row>
    <row r="43" spans="1:43" ht="12.75">
      <c r="A43" s="29"/>
      <c r="B43" s="30"/>
      <c r="C43" s="34"/>
      <c r="D43" s="34"/>
      <c r="E43" s="34"/>
      <c r="F43" s="34"/>
      <c r="G43" s="38"/>
      <c r="J43" s="29"/>
      <c r="K43" s="30"/>
      <c r="L43" s="34"/>
      <c r="M43" s="34"/>
      <c r="N43" s="34"/>
      <c r="O43" s="34"/>
      <c r="P43" s="38"/>
      <c r="S43" s="29"/>
      <c r="T43" s="30"/>
      <c r="U43" s="32"/>
      <c r="V43" s="34"/>
      <c r="W43" s="34"/>
      <c r="X43" s="34"/>
      <c r="Y43" s="38"/>
      <c r="AB43" s="29"/>
      <c r="AC43" s="30"/>
      <c r="AD43" s="34"/>
      <c r="AE43" s="34"/>
      <c r="AF43" s="34"/>
      <c r="AG43" s="34"/>
      <c r="AH43" s="38"/>
      <c r="AK43" s="29"/>
      <c r="AL43" s="30"/>
      <c r="AM43" s="34"/>
      <c r="AN43" s="34"/>
      <c r="AO43" s="34"/>
      <c r="AP43" s="34"/>
      <c r="AQ43" s="38"/>
    </row>
    <row r="44" spans="1:43" ht="12.75">
      <c r="A44" s="29" t="s">
        <v>22</v>
      </c>
      <c r="B44" s="30"/>
      <c r="C44" s="35">
        <v>0.0026504629629629625</v>
      </c>
      <c r="D44" s="34"/>
      <c r="E44" s="34"/>
      <c r="F44" s="34"/>
      <c r="G44" s="36"/>
      <c r="J44" s="29" t="s">
        <v>22</v>
      </c>
      <c r="K44" s="30"/>
      <c r="L44" s="35">
        <v>0.0013078703703703705</v>
      </c>
      <c r="M44" s="34"/>
      <c r="N44" s="34"/>
      <c r="O44" s="34"/>
      <c r="P44" s="36"/>
      <c r="S44" s="29" t="s">
        <v>22</v>
      </c>
      <c r="T44" s="30"/>
      <c r="U44" s="31">
        <v>0.0018402777777777777</v>
      </c>
      <c r="V44" s="34"/>
      <c r="W44" s="34"/>
      <c r="X44" s="34"/>
      <c r="Y44" s="36"/>
      <c r="AB44" s="29" t="s">
        <v>22</v>
      </c>
      <c r="AC44" s="30"/>
      <c r="AD44" s="35">
        <v>0.00556712962962963</v>
      </c>
      <c r="AE44" s="34"/>
      <c r="AF44" s="34"/>
      <c r="AG44" s="34"/>
      <c r="AH44" s="36"/>
      <c r="AK44" s="29" t="s">
        <v>22</v>
      </c>
      <c r="AL44" s="30"/>
      <c r="AM44" s="35">
        <v>0.0012152777777777778</v>
      </c>
      <c r="AN44" s="34"/>
      <c r="AO44" s="34"/>
      <c r="AP44" s="34"/>
      <c r="AQ44" s="36"/>
    </row>
    <row r="45" spans="1:43" ht="12.75">
      <c r="A45" s="29"/>
      <c r="B45" s="30"/>
      <c r="C45" s="34"/>
      <c r="D45" s="34"/>
      <c r="E45" s="34"/>
      <c r="F45" s="34"/>
      <c r="G45" s="38"/>
      <c r="J45" s="29"/>
      <c r="K45" s="30"/>
      <c r="L45" s="34"/>
      <c r="M45" s="34"/>
      <c r="N45" s="34"/>
      <c r="O45" s="34"/>
      <c r="P45" s="38"/>
      <c r="S45" s="29"/>
      <c r="T45" s="30"/>
      <c r="U45" s="32"/>
      <c r="V45" s="34"/>
      <c r="W45" s="34"/>
      <c r="X45" s="34"/>
      <c r="Y45" s="38"/>
      <c r="AB45" s="29"/>
      <c r="AC45" s="30"/>
      <c r="AD45" s="34"/>
      <c r="AE45" s="34"/>
      <c r="AF45" s="34"/>
      <c r="AG45" s="34"/>
      <c r="AH45" s="38"/>
      <c r="AK45" s="29"/>
      <c r="AL45" s="30"/>
      <c r="AM45" s="34"/>
      <c r="AN45" s="34"/>
      <c r="AO45" s="34"/>
      <c r="AP45" s="34"/>
      <c r="AQ45" s="38"/>
    </row>
    <row r="46" spans="1:43" s="15" customFormat="1" ht="13.5" thickBot="1">
      <c r="A46" s="39"/>
      <c r="B46" s="40"/>
      <c r="C46" s="43"/>
      <c r="D46" s="43"/>
      <c r="E46" s="43" t="s">
        <v>23</v>
      </c>
      <c r="F46" s="43"/>
      <c r="G46" s="44">
        <f>C44-C38</f>
        <v>0.0015740740740740737</v>
      </c>
      <c r="J46" s="39"/>
      <c r="K46" s="40"/>
      <c r="L46" s="43"/>
      <c r="M46" s="43"/>
      <c r="N46" s="43" t="s">
        <v>23</v>
      </c>
      <c r="O46" s="43"/>
      <c r="P46" s="44">
        <f>L44-L38</f>
        <v>0.0010185185185185186</v>
      </c>
      <c r="S46" s="39"/>
      <c r="T46" s="40"/>
      <c r="U46" s="41"/>
      <c r="V46" s="43"/>
      <c r="W46" s="43" t="s">
        <v>23</v>
      </c>
      <c r="X46" s="43"/>
      <c r="Y46" s="44">
        <f>U44-U38</f>
        <v>0.0009143518518518518</v>
      </c>
      <c r="AB46" s="39"/>
      <c r="AC46" s="40"/>
      <c r="AD46" s="43"/>
      <c r="AE46" s="43"/>
      <c r="AF46" s="43" t="s">
        <v>23</v>
      </c>
      <c r="AG46" s="43"/>
      <c r="AH46" s="44">
        <f>AD44-AD38</f>
        <v>0.0010185185185185193</v>
      </c>
      <c r="AK46" s="39"/>
      <c r="AL46" s="40"/>
      <c r="AM46" s="43"/>
      <c r="AN46" s="43"/>
      <c r="AO46" s="43" t="s">
        <v>23</v>
      </c>
      <c r="AP46" s="43"/>
      <c r="AQ46" s="44">
        <f>AM44-AM38</f>
        <v>0.0009953703703703704</v>
      </c>
    </row>
    <row r="47" ht="13.5" thickBot="1">
      <c r="U47" s="10"/>
    </row>
    <row r="48" spans="1:43" s="49" customFormat="1" ht="12.75">
      <c r="A48" s="16" t="s">
        <v>26</v>
      </c>
      <c r="B48" s="46"/>
      <c r="C48" s="47"/>
      <c r="D48" s="47"/>
      <c r="E48" s="47"/>
      <c r="F48" s="47"/>
      <c r="G48" s="48"/>
      <c r="J48" s="16" t="s">
        <v>26</v>
      </c>
      <c r="K48" s="46"/>
      <c r="L48" s="47"/>
      <c r="M48" s="47"/>
      <c r="N48" s="47"/>
      <c r="O48" s="47"/>
      <c r="P48" s="48"/>
      <c r="S48" s="16" t="s">
        <v>26</v>
      </c>
      <c r="T48" s="46"/>
      <c r="U48" s="50"/>
      <c r="V48" s="47"/>
      <c r="W48" s="47"/>
      <c r="X48" s="47"/>
      <c r="Y48" s="48"/>
      <c r="AB48" s="16" t="s">
        <v>26</v>
      </c>
      <c r="AC48" s="46"/>
      <c r="AD48" s="47"/>
      <c r="AE48" s="47"/>
      <c r="AF48" s="47"/>
      <c r="AG48" s="47"/>
      <c r="AH48" s="48"/>
      <c r="AK48" s="16" t="s">
        <v>26</v>
      </c>
      <c r="AL48" s="46"/>
      <c r="AM48" s="47"/>
      <c r="AN48" s="47"/>
      <c r="AO48" s="47"/>
      <c r="AP48" s="47"/>
      <c r="AQ48" s="48"/>
    </row>
    <row r="49" spans="1:43" s="26" customFormat="1" ht="12.75">
      <c r="A49" s="22"/>
      <c r="B49" s="23"/>
      <c r="C49" s="27" t="s">
        <v>15</v>
      </c>
      <c r="D49" s="27"/>
      <c r="E49" s="27" t="s">
        <v>16</v>
      </c>
      <c r="F49" s="27"/>
      <c r="G49" s="28" t="s">
        <v>17</v>
      </c>
      <c r="J49" s="22"/>
      <c r="K49" s="23"/>
      <c r="L49" s="27" t="s">
        <v>15</v>
      </c>
      <c r="M49" s="27"/>
      <c r="N49" s="27" t="s">
        <v>16</v>
      </c>
      <c r="O49" s="27"/>
      <c r="P49" s="28" t="s">
        <v>17</v>
      </c>
      <c r="S49" s="22"/>
      <c r="T49" s="23"/>
      <c r="U49" s="24" t="s">
        <v>15</v>
      </c>
      <c r="V49" s="27"/>
      <c r="W49" s="27" t="s">
        <v>16</v>
      </c>
      <c r="X49" s="27"/>
      <c r="Y49" s="28" t="s">
        <v>17</v>
      </c>
      <c r="AB49" s="22"/>
      <c r="AC49" s="23"/>
      <c r="AD49" s="27" t="s">
        <v>15</v>
      </c>
      <c r="AE49" s="27"/>
      <c r="AF49" s="27" t="s">
        <v>16</v>
      </c>
      <c r="AG49" s="27"/>
      <c r="AH49" s="28" t="s">
        <v>17</v>
      </c>
      <c r="AK49" s="22"/>
      <c r="AL49" s="23"/>
      <c r="AM49" s="27" t="s">
        <v>15</v>
      </c>
      <c r="AN49" s="27"/>
      <c r="AO49" s="27" t="s">
        <v>16</v>
      </c>
      <c r="AP49" s="27"/>
      <c r="AQ49" s="28" t="s">
        <v>17</v>
      </c>
    </row>
    <row r="50" spans="1:43" ht="12.75">
      <c r="A50" s="29" t="s">
        <v>18</v>
      </c>
      <c r="B50" s="30"/>
      <c r="C50" s="35">
        <v>0</v>
      </c>
      <c r="D50" s="34"/>
      <c r="E50" s="35"/>
      <c r="F50" s="34"/>
      <c r="G50" s="36">
        <f>E50-C50</f>
        <v>0</v>
      </c>
      <c r="J50" s="29" t="s">
        <v>18</v>
      </c>
      <c r="K50" s="30"/>
      <c r="L50" s="35">
        <v>0</v>
      </c>
      <c r="M50" s="34"/>
      <c r="N50" s="35"/>
      <c r="O50" s="34"/>
      <c r="P50" s="36">
        <f>N50-L50</f>
        <v>0</v>
      </c>
      <c r="S50" s="29" t="s">
        <v>18</v>
      </c>
      <c r="T50" s="30"/>
      <c r="U50" s="31"/>
      <c r="V50" s="34"/>
      <c r="W50" s="35"/>
      <c r="X50" s="34"/>
      <c r="Y50" s="36">
        <f>W50-U50</f>
        <v>0</v>
      </c>
      <c r="AB50" s="29" t="s">
        <v>18</v>
      </c>
      <c r="AC50" s="30"/>
      <c r="AD50" s="35"/>
      <c r="AE50" s="34"/>
      <c r="AF50" s="35"/>
      <c r="AG50" s="34"/>
      <c r="AH50" s="36">
        <f>AF50-AD50</f>
        <v>0</v>
      </c>
      <c r="AK50" s="29" t="s">
        <v>18</v>
      </c>
      <c r="AL50" s="30"/>
      <c r="AM50" s="35"/>
      <c r="AN50" s="34"/>
      <c r="AO50" s="35"/>
      <c r="AP50" s="34"/>
      <c r="AQ50" s="36">
        <f>AO50-AM50</f>
        <v>0</v>
      </c>
    </row>
    <row r="51" spans="1:43" ht="12.75">
      <c r="A51" s="29"/>
      <c r="B51" s="30"/>
      <c r="C51" s="34"/>
      <c r="D51" s="34"/>
      <c r="E51" s="34"/>
      <c r="F51" s="34"/>
      <c r="G51" s="38"/>
      <c r="J51" s="29"/>
      <c r="K51" s="30"/>
      <c r="L51" s="34"/>
      <c r="M51" s="34"/>
      <c r="N51" s="34"/>
      <c r="O51" s="34"/>
      <c r="P51" s="38"/>
      <c r="S51" s="29"/>
      <c r="T51" s="30"/>
      <c r="U51" s="32"/>
      <c r="V51" s="34"/>
      <c r="W51" s="34"/>
      <c r="X51" s="34"/>
      <c r="Y51" s="38"/>
      <c r="AB51" s="29"/>
      <c r="AC51" s="30"/>
      <c r="AD51" s="34"/>
      <c r="AE51" s="34"/>
      <c r="AF51" s="34"/>
      <c r="AG51" s="34"/>
      <c r="AH51" s="38"/>
      <c r="AK51" s="29"/>
      <c r="AL51" s="30"/>
      <c r="AM51" s="34"/>
      <c r="AN51" s="34"/>
      <c r="AO51" s="34"/>
      <c r="AP51" s="34"/>
      <c r="AQ51" s="38"/>
    </row>
    <row r="52" spans="1:43" ht="12.75">
      <c r="A52" s="29" t="s">
        <v>19</v>
      </c>
      <c r="B52" s="30"/>
      <c r="C52" s="35">
        <v>0.0012731481481481483</v>
      </c>
      <c r="D52" s="34"/>
      <c r="E52" s="35">
        <v>0.0014699074074074074</v>
      </c>
      <c r="F52" s="34"/>
      <c r="G52" s="36">
        <f>E52-C52</f>
        <v>0.00019675925925925915</v>
      </c>
      <c r="J52" s="29" t="s">
        <v>19</v>
      </c>
      <c r="K52" s="30"/>
      <c r="L52" s="35">
        <v>0.0004166666666666667</v>
      </c>
      <c r="M52" s="34"/>
      <c r="N52" s="35">
        <v>0.0004976851851851852</v>
      </c>
      <c r="O52" s="34"/>
      <c r="P52" s="36">
        <f>N52-L52</f>
        <v>8.101851851851852E-05</v>
      </c>
      <c r="S52" s="29" t="s">
        <v>19</v>
      </c>
      <c r="T52" s="30"/>
      <c r="U52" s="31">
        <v>0.0010416666666666667</v>
      </c>
      <c r="V52" s="34"/>
      <c r="W52" s="35">
        <v>0.0011111111111111111</v>
      </c>
      <c r="X52" s="34"/>
      <c r="Y52" s="36">
        <f>W52-U52</f>
        <v>6.944444444444446E-05</v>
      </c>
      <c r="AB52" s="29" t="s">
        <v>19</v>
      </c>
      <c r="AC52" s="30"/>
      <c r="AD52" s="35">
        <v>0.004664351851851852</v>
      </c>
      <c r="AE52" s="34"/>
      <c r="AF52" s="35">
        <v>0.004733796296296296</v>
      </c>
      <c r="AG52" s="34"/>
      <c r="AH52" s="36">
        <f>AF52-AD52</f>
        <v>6.944444444444402E-05</v>
      </c>
      <c r="AK52" s="29" t="s">
        <v>19</v>
      </c>
      <c r="AL52" s="30"/>
      <c r="AM52" s="35">
        <v>0.00035879629629629635</v>
      </c>
      <c r="AN52" s="34"/>
      <c r="AO52" s="35">
        <v>0.00042824074074074075</v>
      </c>
      <c r="AP52" s="34"/>
      <c r="AQ52" s="36">
        <f>AO52-AM52</f>
        <v>6.94444444444444E-05</v>
      </c>
    </row>
    <row r="53" spans="1:43" ht="12.75">
      <c r="A53" s="29"/>
      <c r="B53" s="30"/>
      <c r="C53" s="34"/>
      <c r="D53" s="34"/>
      <c r="E53" s="34"/>
      <c r="F53" s="34"/>
      <c r="G53" s="38"/>
      <c r="J53" s="29"/>
      <c r="K53" s="30"/>
      <c r="L53" s="34"/>
      <c r="M53" s="34"/>
      <c r="N53" s="34"/>
      <c r="O53" s="34"/>
      <c r="P53" s="38"/>
      <c r="S53" s="29"/>
      <c r="T53" s="30"/>
      <c r="U53" s="32"/>
      <c r="V53" s="34"/>
      <c r="W53" s="34"/>
      <c r="X53" s="34"/>
      <c r="Y53" s="38"/>
      <c r="AB53" s="29"/>
      <c r="AC53" s="30"/>
      <c r="AD53" s="34"/>
      <c r="AE53" s="34"/>
      <c r="AF53" s="34"/>
      <c r="AG53" s="34"/>
      <c r="AH53" s="38"/>
      <c r="AK53" s="29"/>
      <c r="AL53" s="30"/>
      <c r="AM53" s="34"/>
      <c r="AN53" s="34"/>
      <c r="AO53" s="34"/>
      <c r="AP53" s="34"/>
      <c r="AQ53" s="38"/>
    </row>
    <row r="54" spans="1:43" ht="12.75">
      <c r="A54" s="29" t="s">
        <v>20</v>
      </c>
      <c r="B54" s="30"/>
      <c r="C54" s="35">
        <v>0.0014930555555555556</v>
      </c>
      <c r="D54" s="34"/>
      <c r="E54" s="35">
        <v>0.0021296296296296298</v>
      </c>
      <c r="F54" s="34"/>
      <c r="G54" s="36">
        <f>E54-C54</f>
        <v>0.0006365740740740741</v>
      </c>
      <c r="J54" s="29" t="s">
        <v>20</v>
      </c>
      <c r="K54" s="30"/>
      <c r="L54" s="35">
        <v>0.0005439814814814814</v>
      </c>
      <c r="M54" s="34"/>
      <c r="N54" s="35">
        <v>0.0013425925925925925</v>
      </c>
      <c r="O54" s="34"/>
      <c r="P54" s="36">
        <f>N54-L54</f>
        <v>0.000798611111111111</v>
      </c>
      <c r="S54" s="29" t="s">
        <v>20</v>
      </c>
      <c r="T54" s="30"/>
      <c r="U54" s="31">
        <v>0.0011458333333333333</v>
      </c>
      <c r="V54" s="34"/>
      <c r="W54" s="35">
        <v>0.001875</v>
      </c>
      <c r="X54" s="34"/>
      <c r="Y54" s="36">
        <f>W54-U54</f>
        <v>0.0007291666666666666</v>
      </c>
      <c r="AB54" s="29" t="s">
        <v>20</v>
      </c>
      <c r="AC54" s="30"/>
      <c r="AD54" s="35">
        <v>0.004791666666666667</v>
      </c>
      <c r="AE54" s="34"/>
      <c r="AF54" s="35">
        <v>0.005601851851851852</v>
      </c>
      <c r="AG54" s="34"/>
      <c r="AH54" s="36">
        <f>AF54-AD54</f>
        <v>0.0008101851851851846</v>
      </c>
      <c r="AK54" s="29" t="s">
        <v>20</v>
      </c>
      <c r="AL54" s="30"/>
      <c r="AM54" s="35">
        <v>0.00047453703703703704</v>
      </c>
      <c r="AN54" s="34"/>
      <c r="AO54" s="35">
        <v>0.00125</v>
      </c>
      <c r="AP54" s="34"/>
      <c r="AQ54" s="36">
        <f>AO54-AM54</f>
        <v>0.000775462962962963</v>
      </c>
    </row>
    <row r="55" spans="1:43" ht="12.75">
      <c r="A55" s="29"/>
      <c r="B55" s="30"/>
      <c r="C55" s="34"/>
      <c r="D55" s="34"/>
      <c r="E55" s="34"/>
      <c r="F55" s="34"/>
      <c r="G55" s="38"/>
      <c r="J55" s="29"/>
      <c r="K55" s="30"/>
      <c r="L55" s="34"/>
      <c r="M55" s="34"/>
      <c r="N55" s="34"/>
      <c r="O55" s="34"/>
      <c r="P55" s="38"/>
      <c r="S55" s="29"/>
      <c r="T55" s="30"/>
      <c r="U55" s="32"/>
      <c r="V55" s="34"/>
      <c r="W55" s="34"/>
      <c r="X55" s="34"/>
      <c r="Y55" s="38"/>
      <c r="AB55" s="29"/>
      <c r="AC55" s="30"/>
      <c r="AD55" s="34"/>
      <c r="AE55" s="34"/>
      <c r="AF55" s="34"/>
      <c r="AG55" s="34"/>
      <c r="AH55" s="38"/>
      <c r="AK55" s="29"/>
      <c r="AL55" s="30"/>
      <c r="AM55" s="34"/>
      <c r="AN55" s="34"/>
      <c r="AO55" s="34"/>
      <c r="AP55" s="34"/>
      <c r="AQ55" s="38"/>
    </row>
    <row r="56" spans="1:43" ht="12.75">
      <c r="A56" s="29" t="s">
        <v>21</v>
      </c>
      <c r="B56" s="30"/>
      <c r="C56" s="35">
        <v>0.0021296296296296298</v>
      </c>
      <c r="D56" s="34"/>
      <c r="E56" s="35">
        <v>0.0021875</v>
      </c>
      <c r="F56" s="34"/>
      <c r="G56" s="36">
        <f>E56-C56</f>
        <v>5.7870370370370454E-05</v>
      </c>
      <c r="J56" s="29" t="s">
        <v>21</v>
      </c>
      <c r="K56" s="30"/>
      <c r="L56" s="35">
        <v>0.0013425925925925925</v>
      </c>
      <c r="M56" s="34"/>
      <c r="N56" s="35">
        <v>0.001388888888888889</v>
      </c>
      <c r="O56" s="34"/>
      <c r="P56" s="36">
        <f>N56-L56</f>
        <v>4.629629629629645E-05</v>
      </c>
      <c r="S56" s="29" t="s">
        <v>21</v>
      </c>
      <c r="T56" s="30"/>
      <c r="U56" s="31">
        <v>0.001875</v>
      </c>
      <c r="V56" s="34"/>
      <c r="W56" s="35">
        <v>0.0018981481481481482</v>
      </c>
      <c r="X56" s="34"/>
      <c r="Y56" s="36">
        <f>W56-U56</f>
        <v>2.3148148148148225E-05</v>
      </c>
      <c r="AB56" s="29" t="s">
        <v>21</v>
      </c>
      <c r="AC56" s="30"/>
      <c r="AD56" s="35">
        <v>0.005601851851851852</v>
      </c>
      <c r="AE56" s="34"/>
      <c r="AF56" s="35">
        <v>0.005636574074074074</v>
      </c>
      <c r="AG56" s="34"/>
      <c r="AH56" s="36">
        <f>AF56-AD56</f>
        <v>3.4722222222222446E-05</v>
      </c>
      <c r="AK56" s="29" t="s">
        <v>21</v>
      </c>
      <c r="AL56" s="30"/>
      <c r="AM56" s="35">
        <v>0.00125</v>
      </c>
      <c r="AN56" s="34"/>
      <c r="AO56" s="35">
        <v>0.0012731481481481483</v>
      </c>
      <c r="AP56" s="34"/>
      <c r="AQ56" s="36">
        <f>AO56-AM56</f>
        <v>2.3148148148148225E-05</v>
      </c>
    </row>
    <row r="57" spans="1:43" ht="12.75">
      <c r="A57" s="29"/>
      <c r="B57" s="30"/>
      <c r="C57" s="34"/>
      <c r="D57" s="34"/>
      <c r="E57" s="34"/>
      <c r="F57" s="34"/>
      <c r="G57" s="38"/>
      <c r="J57" s="29"/>
      <c r="K57" s="30"/>
      <c r="L57" s="34"/>
      <c r="M57" s="34"/>
      <c r="N57" s="34"/>
      <c r="O57" s="34"/>
      <c r="P57" s="38"/>
      <c r="S57" s="29"/>
      <c r="T57" s="30"/>
      <c r="U57" s="32"/>
      <c r="V57" s="34"/>
      <c r="W57" s="34"/>
      <c r="X57" s="34"/>
      <c r="Y57" s="38"/>
      <c r="AB57" s="29"/>
      <c r="AC57" s="30"/>
      <c r="AD57" s="34"/>
      <c r="AE57" s="34"/>
      <c r="AF57" s="34"/>
      <c r="AG57" s="34"/>
      <c r="AH57" s="38"/>
      <c r="AK57" s="29"/>
      <c r="AL57" s="30"/>
      <c r="AM57" s="34"/>
      <c r="AN57" s="34"/>
      <c r="AO57" s="34"/>
      <c r="AP57" s="34"/>
      <c r="AQ57" s="38"/>
    </row>
    <row r="58" spans="1:43" ht="12.75">
      <c r="A58" s="29" t="s">
        <v>22</v>
      </c>
      <c r="B58" s="30"/>
      <c r="C58" s="35">
        <v>0.002743055555555556</v>
      </c>
      <c r="D58" s="34"/>
      <c r="E58" s="34"/>
      <c r="F58" s="34"/>
      <c r="G58" s="36"/>
      <c r="J58" s="29" t="s">
        <v>22</v>
      </c>
      <c r="K58" s="30"/>
      <c r="L58" s="35">
        <v>0.0014583333333333334</v>
      </c>
      <c r="M58" s="34"/>
      <c r="N58" s="34"/>
      <c r="O58" s="34"/>
      <c r="P58" s="36"/>
      <c r="S58" s="29" t="s">
        <v>22</v>
      </c>
      <c r="T58" s="30"/>
      <c r="U58" s="31">
        <v>0.001967592592592593</v>
      </c>
      <c r="V58" s="34"/>
      <c r="W58" s="34"/>
      <c r="X58" s="34"/>
      <c r="Y58" s="36"/>
      <c r="AB58" s="29" t="s">
        <v>22</v>
      </c>
      <c r="AC58" s="30"/>
      <c r="AD58" s="35">
        <v>0.005729166666666667</v>
      </c>
      <c r="AE58" s="34"/>
      <c r="AF58" s="34"/>
      <c r="AG58" s="34"/>
      <c r="AH58" s="36"/>
      <c r="AK58" s="29" t="s">
        <v>22</v>
      </c>
      <c r="AL58" s="30"/>
      <c r="AM58" s="35">
        <v>0.0013541666666666667</v>
      </c>
      <c r="AN58" s="34"/>
      <c r="AO58" s="34"/>
      <c r="AP58" s="34"/>
      <c r="AQ58" s="36"/>
    </row>
    <row r="59" spans="1:43" ht="12.75">
      <c r="A59" s="29"/>
      <c r="B59" s="30"/>
      <c r="C59" s="34"/>
      <c r="D59" s="34"/>
      <c r="E59" s="34"/>
      <c r="F59" s="34"/>
      <c r="G59" s="38"/>
      <c r="J59" s="29"/>
      <c r="K59" s="30"/>
      <c r="L59" s="34"/>
      <c r="M59" s="34"/>
      <c r="N59" s="34"/>
      <c r="O59" s="34"/>
      <c r="P59" s="38"/>
      <c r="S59" s="29"/>
      <c r="T59" s="30"/>
      <c r="U59" s="32"/>
      <c r="V59" s="34"/>
      <c r="W59" s="34"/>
      <c r="X59" s="34"/>
      <c r="Y59" s="38"/>
      <c r="AB59" s="29"/>
      <c r="AC59" s="30"/>
      <c r="AD59" s="34"/>
      <c r="AE59" s="34"/>
      <c r="AF59" s="34"/>
      <c r="AG59" s="34"/>
      <c r="AH59" s="38"/>
      <c r="AK59" s="29"/>
      <c r="AL59" s="30"/>
      <c r="AM59" s="34"/>
      <c r="AN59" s="34"/>
      <c r="AO59" s="34"/>
      <c r="AP59" s="34"/>
      <c r="AQ59" s="38"/>
    </row>
    <row r="60" spans="1:43" s="15" customFormat="1" ht="13.5" thickBot="1">
      <c r="A60" s="39"/>
      <c r="B60" s="40"/>
      <c r="C60" s="43"/>
      <c r="D60" s="43"/>
      <c r="E60" s="43" t="s">
        <v>23</v>
      </c>
      <c r="F60" s="43"/>
      <c r="G60" s="44">
        <f>C58-C52</f>
        <v>0.0014699074074074076</v>
      </c>
      <c r="J60" s="39"/>
      <c r="K60" s="40"/>
      <c r="L60" s="43"/>
      <c r="M60" s="43"/>
      <c r="N60" s="43" t="s">
        <v>23</v>
      </c>
      <c r="O60" s="43"/>
      <c r="P60" s="44">
        <f>L58-L52</f>
        <v>0.0010416666666666667</v>
      </c>
      <c r="S60" s="39"/>
      <c r="T60" s="40"/>
      <c r="U60" s="41"/>
      <c r="V60" s="43"/>
      <c r="W60" s="43" t="s">
        <v>23</v>
      </c>
      <c r="X60" s="43"/>
      <c r="Y60" s="44">
        <f>U58-U52</f>
        <v>0.0009259259259259262</v>
      </c>
      <c r="AB60" s="39"/>
      <c r="AC60" s="40"/>
      <c r="AD60" s="43"/>
      <c r="AE60" s="43"/>
      <c r="AF60" s="43" t="s">
        <v>23</v>
      </c>
      <c r="AG60" s="43"/>
      <c r="AH60" s="44">
        <f>AD58-AD52</f>
        <v>0.0010648148148148153</v>
      </c>
      <c r="AK60" s="39"/>
      <c r="AL60" s="40"/>
      <c r="AM60" s="43"/>
      <c r="AN60" s="43"/>
      <c r="AO60" s="43" t="s">
        <v>23</v>
      </c>
      <c r="AP60" s="43"/>
      <c r="AQ60" s="44">
        <f>AM58-AM52</f>
        <v>0.0009953703703703704</v>
      </c>
    </row>
    <row r="61" ht="13.5" thickBot="1"/>
    <row r="62" spans="1:43" s="49" customFormat="1" ht="12.75">
      <c r="A62" s="16" t="s">
        <v>27</v>
      </c>
      <c r="B62" s="46"/>
      <c r="C62" s="47"/>
      <c r="D62" s="47"/>
      <c r="E62" s="47"/>
      <c r="F62" s="47"/>
      <c r="G62" s="48"/>
      <c r="J62" s="16" t="s">
        <v>27</v>
      </c>
      <c r="K62" s="46"/>
      <c r="L62" s="47"/>
      <c r="M62" s="47"/>
      <c r="N62" s="47"/>
      <c r="O62" s="47"/>
      <c r="P62" s="48"/>
      <c r="S62" s="16" t="s">
        <v>27</v>
      </c>
      <c r="T62" s="46"/>
      <c r="U62" s="47"/>
      <c r="V62" s="47"/>
      <c r="W62" s="47"/>
      <c r="X62" s="47"/>
      <c r="Y62" s="48"/>
      <c r="AB62" s="16" t="s">
        <v>27</v>
      </c>
      <c r="AC62" s="46"/>
      <c r="AD62" s="47"/>
      <c r="AE62" s="47"/>
      <c r="AF62" s="47"/>
      <c r="AG62" s="47"/>
      <c r="AH62" s="48"/>
      <c r="AK62" s="16" t="s">
        <v>27</v>
      </c>
      <c r="AL62" s="46"/>
      <c r="AM62" s="47"/>
      <c r="AN62" s="47"/>
      <c r="AO62" s="47"/>
      <c r="AP62" s="47"/>
      <c r="AQ62" s="48"/>
    </row>
    <row r="63" spans="1:43" s="26" customFormat="1" ht="12.75">
      <c r="A63" s="22"/>
      <c r="B63" s="23"/>
      <c r="C63" s="27" t="s">
        <v>15</v>
      </c>
      <c r="D63" s="27"/>
      <c r="E63" s="27" t="s">
        <v>16</v>
      </c>
      <c r="F63" s="27"/>
      <c r="G63" s="28" t="s">
        <v>17</v>
      </c>
      <c r="J63" s="22"/>
      <c r="K63" s="23"/>
      <c r="L63" s="27" t="s">
        <v>15</v>
      </c>
      <c r="M63" s="27"/>
      <c r="N63" s="27" t="s">
        <v>16</v>
      </c>
      <c r="O63" s="27"/>
      <c r="P63" s="28" t="s">
        <v>17</v>
      </c>
      <c r="S63" s="22"/>
      <c r="T63" s="23"/>
      <c r="U63" s="27" t="s">
        <v>15</v>
      </c>
      <c r="V63" s="27"/>
      <c r="W63" s="27" t="s">
        <v>16</v>
      </c>
      <c r="X63" s="27"/>
      <c r="Y63" s="28" t="s">
        <v>17</v>
      </c>
      <c r="AB63" s="22"/>
      <c r="AC63" s="23"/>
      <c r="AD63" s="27" t="s">
        <v>15</v>
      </c>
      <c r="AE63" s="27"/>
      <c r="AF63" s="27" t="s">
        <v>16</v>
      </c>
      <c r="AG63" s="27"/>
      <c r="AH63" s="28" t="s">
        <v>17</v>
      </c>
      <c r="AK63" s="22"/>
      <c r="AL63" s="23"/>
      <c r="AM63" s="27" t="s">
        <v>15</v>
      </c>
      <c r="AN63" s="27"/>
      <c r="AO63" s="27" t="s">
        <v>16</v>
      </c>
      <c r="AP63" s="27"/>
      <c r="AQ63" s="28" t="s">
        <v>17</v>
      </c>
    </row>
    <row r="64" spans="1:43" ht="12.75">
      <c r="A64" s="29" t="s">
        <v>18</v>
      </c>
      <c r="B64" s="30"/>
      <c r="C64" s="35">
        <v>0</v>
      </c>
      <c r="D64" s="34"/>
      <c r="E64" s="35"/>
      <c r="F64" s="34"/>
      <c r="G64" s="36">
        <f>E64-C64</f>
        <v>0</v>
      </c>
      <c r="J64" s="29" t="s">
        <v>18</v>
      </c>
      <c r="K64" s="30"/>
      <c r="L64" s="35">
        <v>0</v>
      </c>
      <c r="M64" s="34"/>
      <c r="N64" s="35"/>
      <c r="O64" s="34"/>
      <c r="P64" s="36">
        <f>N64-L64</f>
        <v>0</v>
      </c>
      <c r="S64" s="29" t="s">
        <v>18</v>
      </c>
      <c r="T64" s="30"/>
      <c r="U64" s="35">
        <v>0</v>
      </c>
      <c r="V64" s="34"/>
      <c r="W64" s="35">
        <v>0.0005208333333333333</v>
      </c>
      <c r="X64" s="34"/>
      <c r="Y64" s="36">
        <f>W64-U64</f>
        <v>0.0005208333333333333</v>
      </c>
      <c r="AB64" s="29" t="s">
        <v>18</v>
      </c>
      <c r="AC64" s="30"/>
      <c r="AD64" s="35"/>
      <c r="AE64" s="34"/>
      <c r="AF64" s="35"/>
      <c r="AG64" s="34"/>
      <c r="AH64" s="36">
        <f>AF64-AD64</f>
        <v>0</v>
      </c>
      <c r="AK64" s="29" t="s">
        <v>18</v>
      </c>
      <c r="AL64" s="30"/>
      <c r="AM64" s="35"/>
      <c r="AN64" s="34"/>
      <c r="AO64" s="35"/>
      <c r="AP64" s="34"/>
      <c r="AQ64" s="36">
        <f>AO64-AM64</f>
        <v>0</v>
      </c>
    </row>
    <row r="65" spans="1:43" ht="12.75">
      <c r="A65" s="29"/>
      <c r="B65" s="30"/>
      <c r="C65" s="34"/>
      <c r="D65" s="34"/>
      <c r="E65" s="34"/>
      <c r="F65" s="34"/>
      <c r="G65" s="38"/>
      <c r="J65" s="29"/>
      <c r="K65" s="30"/>
      <c r="L65" s="34"/>
      <c r="M65" s="34"/>
      <c r="N65" s="34"/>
      <c r="O65" s="34"/>
      <c r="P65" s="38"/>
      <c r="S65" s="29"/>
      <c r="T65" s="30"/>
      <c r="U65" s="34"/>
      <c r="V65" s="34"/>
      <c r="W65" s="34"/>
      <c r="X65" s="34"/>
      <c r="Y65" s="38"/>
      <c r="AB65" s="29"/>
      <c r="AC65" s="30"/>
      <c r="AD65" s="34"/>
      <c r="AE65" s="34"/>
      <c r="AF65" s="34"/>
      <c r="AG65" s="34"/>
      <c r="AH65" s="38"/>
      <c r="AK65" s="29"/>
      <c r="AL65" s="30"/>
      <c r="AM65" s="34"/>
      <c r="AN65" s="34"/>
      <c r="AO65" s="34"/>
      <c r="AP65" s="34"/>
      <c r="AQ65" s="38"/>
    </row>
    <row r="66" spans="1:43" ht="12.75">
      <c r="A66" s="29" t="s">
        <v>19</v>
      </c>
      <c r="B66" s="30"/>
      <c r="C66" s="35">
        <v>0.0015046296296296294</v>
      </c>
      <c r="D66" s="34"/>
      <c r="E66" s="35">
        <v>0.0016666666666666668</v>
      </c>
      <c r="F66" s="34"/>
      <c r="G66" s="36">
        <f>E66-C66</f>
        <v>0.00016203703703703736</v>
      </c>
      <c r="J66" s="29" t="s">
        <v>19</v>
      </c>
      <c r="K66" s="30"/>
      <c r="L66" s="35">
        <v>0.0005671296296296296</v>
      </c>
      <c r="M66" s="34"/>
      <c r="N66" s="35">
        <v>0.0006481481481481481</v>
      </c>
      <c r="O66" s="34"/>
      <c r="P66" s="36">
        <f>N66-L66</f>
        <v>8.101851851851857E-05</v>
      </c>
      <c r="S66" s="29" t="s">
        <v>19</v>
      </c>
      <c r="T66" s="30"/>
      <c r="U66" s="35">
        <v>0.0011574074074074073</v>
      </c>
      <c r="V66" s="34"/>
      <c r="W66" s="35">
        <v>0.0012037037037037038</v>
      </c>
      <c r="X66" s="34"/>
      <c r="Y66" s="36">
        <f>W66-U66</f>
        <v>4.629629629629645E-05</v>
      </c>
      <c r="AB66" s="29" t="s">
        <v>19</v>
      </c>
      <c r="AC66" s="30"/>
      <c r="AD66" s="35">
        <v>0.004814814814814815</v>
      </c>
      <c r="AE66" s="34"/>
      <c r="AF66" s="35">
        <v>0.004872685185185186</v>
      </c>
      <c r="AG66" s="34"/>
      <c r="AH66" s="36">
        <f>AF66-AD66</f>
        <v>5.7870370370370454E-05</v>
      </c>
      <c r="AK66" s="29" t="s">
        <v>19</v>
      </c>
      <c r="AL66" s="30"/>
      <c r="AM66" s="35">
        <v>0.0004976851851851852</v>
      </c>
      <c r="AN66" s="34"/>
      <c r="AO66" s="35">
        <v>0.0005555555555555556</v>
      </c>
      <c r="AP66" s="34"/>
      <c r="AQ66" s="36">
        <f>AO66-AM66</f>
        <v>5.7870370370370345E-05</v>
      </c>
    </row>
    <row r="67" spans="1:43" ht="12.75">
      <c r="A67" s="29"/>
      <c r="B67" s="30"/>
      <c r="C67" s="34"/>
      <c r="D67" s="34"/>
      <c r="E67" s="34"/>
      <c r="F67" s="34"/>
      <c r="G67" s="38"/>
      <c r="J67" s="29"/>
      <c r="K67" s="30"/>
      <c r="L67" s="34"/>
      <c r="M67" s="34"/>
      <c r="N67" s="34"/>
      <c r="O67" s="34"/>
      <c r="P67" s="38"/>
      <c r="S67" s="29"/>
      <c r="T67" s="30"/>
      <c r="U67" s="34"/>
      <c r="V67" s="34"/>
      <c r="W67" s="34"/>
      <c r="X67" s="34"/>
      <c r="Y67" s="38"/>
      <c r="AB67" s="29"/>
      <c r="AC67" s="30"/>
      <c r="AD67" s="34"/>
      <c r="AE67" s="34"/>
      <c r="AF67" s="34"/>
      <c r="AG67" s="34"/>
      <c r="AH67" s="38"/>
      <c r="AK67" s="29"/>
      <c r="AL67" s="30"/>
      <c r="AM67" s="34"/>
      <c r="AN67" s="34"/>
      <c r="AO67" s="34"/>
      <c r="AP67" s="34"/>
      <c r="AQ67" s="38"/>
    </row>
    <row r="68" spans="1:43" ht="12.75">
      <c r="A68" s="29" t="s">
        <v>20</v>
      </c>
      <c r="B68" s="30"/>
      <c r="C68" s="35">
        <v>0.001689814814814815</v>
      </c>
      <c r="D68" s="34"/>
      <c r="E68" s="35">
        <v>0.0022337962962962967</v>
      </c>
      <c r="F68" s="34"/>
      <c r="G68" s="36">
        <f>E68-C68</f>
        <v>0.0005439814814814817</v>
      </c>
      <c r="J68" s="29" t="s">
        <v>20</v>
      </c>
      <c r="K68" s="30"/>
      <c r="L68" s="35">
        <v>0.0006944444444444445</v>
      </c>
      <c r="M68" s="34"/>
      <c r="N68" s="35">
        <v>0.0014930555555555556</v>
      </c>
      <c r="O68" s="34"/>
      <c r="P68" s="36">
        <f>N68-L68</f>
        <v>0.0007986111111111112</v>
      </c>
      <c r="S68" s="29" t="s">
        <v>20</v>
      </c>
      <c r="T68" s="30"/>
      <c r="U68" s="35">
        <v>0.00125</v>
      </c>
      <c r="V68" s="34"/>
      <c r="W68" s="35">
        <v>0.002002314814814815</v>
      </c>
      <c r="X68" s="34"/>
      <c r="Y68" s="36">
        <f>W68-U68</f>
        <v>0.0007523148148148148</v>
      </c>
      <c r="AB68" s="29" t="s">
        <v>20</v>
      </c>
      <c r="AC68" s="30"/>
      <c r="AD68" s="35">
        <v>0.004930555555555555</v>
      </c>
      <c r="AE68" s="34"/>
      <c r="AF68" s="35">
        <v>0.005763888888888889</v>
      </c>
      <c r="AG68" s="34"/>
      <c r="AH68" s="36">
        <f>AF68-AD68</f>
        <v>0.0008333333333333335</v>
      </c>
      <c r="AK68" s="29" t="s">
        <v>20</v>
      </c>
      <c r="AL68" s="30"/>
      <c r="AM68" s="35">
        <v>0.0006018518518518519</v>
      </c>
      <c r="AN68" s="34"/>
      <c r="AO68" s="35">
        <v>0.0013773148148148147</v>
      </c>
      <c r="AP68" s="34"/>
      <c r="AQ68" s="36">
        <f>AO68-AM68</f>
        <v>0.0007754629629629628</v>
      </c>
    </row>
    <row r="69" spans="1:43" ht="12.75">
      <c r="A69" s="29"/>
      <c r="B69" s="30"/>
      <c r="C69" s="34"/>
      <c r="D69" s="34"/>
      <c r="E69" s="34"/>
      <c r="F69" s="34"/>
      <c r="G69" s="38"/>
      <c r="J69" s="29"/>
      <c r="K69" s="30"/>
      <c r="L69" s="34"/>
      <c r="M69" s="34"/>
      <c r="N69" s="34"/>
      <c r="O69" s="34"/>
      <c r="P69" s="38"/>
      <c r="S69" s="29"/>
      <c r="T69" s="30"/>
      <c r="U69" s="34"/>
      <c r="V69" s="34"/>
      <c r="W69" s="34"/>
      <c r="X69" s="34"/>
      <c r="Y69" s="38"/>
      <c r="AB69" s="29"/>
      <c r="AC69" s="30"/>
      <c r="AD69" s="34"/>
      <c r="AE69" s="34"/>
      <c r="AF69" s="34"/>
      <c r="AG69" s="34"/>
      <c r="AH69" s="38"/>
      <c r="AK69" s="29"/>
      <c r="AL69" s="30"/>
      <c r="AM69" s="34"/>
      <c r="AN69" s="34"/>
      <c r="AO69" s="34"/>
      <c r="AP69" s="34"/>
      <c r="AQ69" s="38"/>
    </row>
    <row r="70" spans="1:43" ht="12.75">
      <c r="A70" s="29" t="s">
        <v>21</v>
      </c>
      <c r="B70" s="30"/>
      <c r="C70" s="35">
        <v>0.0022337962962962967</v>
      </c>
      <c r="D70" s="34"/>
      <c r="E70" s="35">
        <v>0.0022916666666666667</v>
      </c>
      <c r="F70" s="34"/>
      <c r="G70" s="36">
        <f>E70-C70</f>
        <v>5.787037037037002E-05</v>
      </c>
      <c r="J70" s="29" t="s">
        <v>21</v>
      </c>
      <c r="K70" s="30"/>
      <c r="L70" s="35">
        <v>0.0014930555555555556</v>
      </c>
      <c r="M70" s="34"/>
      <c r="N70" s="35">
        <v>0.0015162037037037036</v>
      </c>
      <c r="O70" s="34"/>
      <c r="P70" s="36">
        <f>N70-L70</f>
        <v>2.3148148148148008E-05</v>
      </c>
      <c r="S70" s="29" t="s">
        <v>21</v>
      </c>
      <c r="T70" s="30"/>
      <c r="U70" s="35">
        <v>0.002002314814814815</v>
      </c>
      <c r="V70" s="34"/>
      <c r="W70" s="35">
        <v>0.0020370370370370373</v>
      </c>
      <c r="X70" s="34"/>
      <c r="Y70" s="36">
        <f>W70-U70</f>
        <v>3.4722222222222446E-05</v>
      </c>
      <c r="AB70" s="29" t="s">
        <v>21</v>
      </c>
      <c r="AC70" s="30"/>
      <c r="AD70" s="35">
        <v>0.005763888888888889</v>
      </c>
      <c r="AE70" s="34"/>
      <c r="AF70" s="35">
        <v>0.005798611111111111</v>
      </c>
      <c r="AG70" s="34"/>
      <c r="AH70" s="36">
        <f>AF70-AD70</f>
        <v>3.4722222222222446E-05</v>
      </c>
      <c r="AK70" s="29" t="s">
        <v>21</v>
      </c>
      <c r="AL70" s="30"/>
      <c r="AM70" s="35">
        <v>0.0013773148148148147</v>
      </c>
      <c r="AN70" s="34"/>
      <c r="AO70" s="35">
        <v>0.001400462962962963</v>
      </c>
      <c r="AP70" s="34"/>
      <c r="AQ70" s="36">
        <f>AO70-AM70</f>
        <v>2.3148148148148225E-05</v>
      </c>
    </row>
    <row r="71" spans="1:43" ht="12.75">
      <c r="A71" s="29"/>
      <c r="B71" s="30"/>
      <c r="C71" s="34"/>
      <c r="D71" s="34"/>
      <c r="E71" s="34"/>
      <c r="F71" s="34"/>
      <c r="G71" s="38"/>
      <c r="J71" s="29"/>
      <c r="K71" s="30"/>
      <c r="L71" s="34"/>
      <c r="M71" s="34"/>
      <c r="N71" s="34"/>
      <c r="O71" s="34"/>
      <c r="P71" s="38"/>
      <c r="S71" s="29"/>
      <c r="T71" s="30"/>
      <c r="U71" s="34"/>
      <c r="V71" s="34"/>
      <c r="W71" s="34"/>
      <c r="X71" s="34"/>
      <c r="Y71" s="38"/>
      <c r="AB71" s="29"/>
      <c r="AC71" s="30"/>
      <c r="AD71" s="34"/>
      <c r="AE71" s="34"/>
      <c r="AF71" s="34"/>
      <c r="AG71" s="34"/>
      <c r="AH71" s="38"/>
      <c r="AK71" s="29"/>
      <c r="AL71" s="30"/>
      <c r="AM71" s="34"/>
      <c r="AN71" s="34"/>
      <c r="AO71" s="34"/>
      <c r="AP71" s="34"/>
      <c r="AQ71" s="38"/>
    </row>
    <row r="72" spans="1:43" ht="12.75">
      <c r="A72" s="29" t="s">
        <v>22</v>
      </c>
      <c r="B72" s="30"/>
      <c r="C72" s="35">
        <v>0.002916666666666667</v>
      </c>
      <c r="D72" s="34"/>
      <c r="E72" s="34"/>
      <c r="F72" s="34"/>
      <c r="G72" s="36"/>
      <c r="J72" s="29" t="s">
        <v>22</v>
      </c>
      <c r="K72" s="30"/>
      <c r="L72" s="35">
        <v>0.0015856481481481479</v>
      </c>
      <c r="M72" s="34"/>
      <c r="N72" s="34"/>
      <c r="O72" s="34"/>
      <c r="P72" s="36"/>
      <c r="S72" s="29" t="s">
        <v>22</v>
      </c>
      <c r="T72" s="30"/>
      <c r="U72" s="35">
        <v>0.0021296296296296298</v>
      </c>
      <c r="V72" s="34"/>
      <c r="W72" s="34"/>
      <c r="X72" s="34"/>
      <c r="Y72" s="36"/>
      <c r="AB72" s="29" t="s">
        <v>22</v>
      </c>
      <c r="AC72" s="30"/>
      <c r="AD72" s="35">
        <v>0.005902777777777778</v>
      </c>
      <c r="AE72" s="34"/>
      <c r="AF72" s="34"/>
      <c r="AG72" s="34"/>
      <c r="AH72" s="36"/>
      <c r="AK72" s="29" t="s">
        <v>22</v>
      </c>
      <c r="AL72" s="30"/>
      <c r="AM72" s="35">
        <v>0.0014699074074074074</v>
      </c>
      <c r="AN72" s="34"/>
      <c r="AO72" s="34"/>
      <c r="AP72" s="34"/>
      <c r="AQ72" s="36"/>
    </row>
    <row r="73" spans="1:43" ht="12.75">
      <c r="A73" s="29"/>
      <c r="B73" s="30"/>
      <c r="C73" s="34"/>
      <c r="D73" s="34"/>
      <c r="E73" s="34"/>
      <c r="F73" s="34"/>
      <c r="G73" s="38"/>
      <c r="J73" s="29"/>
      <c r="K73" s="30"/>
      <c r="L73" s="34"/>
      <c r="M73" s="34"/>
      <c r="N73" s="34"/>
      <c r="O73" s="34"/>
      <c r="P73" s="38"/>
      <c r="S73" s="29"/>
      <c r="T73" s="30"/>
      <c r="U73" s="34"/>
      <c r="V73" s="34"/>
      <c r="W73" s="34"/>
      <c r="X73" s="34"/>
      <c r="Y73" s="38"/>
      <c r="AB73" s="29"/>
      <c r="AC73" s="30"/>
      <c r="AD73" s="34"/>
      <c r="AE73" s="34"/>
      <c r="AF73" s="34"/>
      <c r="AG73" s="34"/>
      <c r="AH73" s="38"/>
      <c r="AK73" s="29"/>
      <c r="AL73" s="30"/>
      <c r="AM73" s="34"/>
      <c r="AN73" s="34"/>
      <c r="AO73" s="34"/>
      <c r="AP73" s="34"/>
      <c r="AQ73" s="38"/>
    </row>
    <row r="74" spans="1:43" s="15" customFormat="1" ht="13.5" thickBot="1">
      <c r="A74" s="39"/>
      <c r="B74" s="40"/>
      <c r="C74" s="43"/>
      <c r="D74" s="43"/>
      <c r="E74" s="43" t="s">
        <v>23</v>
      </c>
      <c r="F74" s="43"/>
      <c r="G74" s="44">
        <f>C72-C66</f>
        <v>0.0014120370370370374</v>
      </c>
      <c r="J74" s="39"/>
      <c r="K74" s="40"/>
      <c r="L74" s="43"/>
      <c r="M74" s="43"/>
      <c r="N74" s="43" t="s">
        <v>23</v>
      </c>
      <c r="O74" s="43"/>
      <c r="P74" s="44">
        <f>L72-L66</f>
        <v>0.0010185185185185184</v>
      </c>
      <c r="S74" s="39"/>
      <c r="T74" s="40"/>
      <c r="U74" s="43"/>
      <c r="V74" s="43"/>
      <c r="W74" s="43" t="s">
        <v>23</v>
      </c>
      <c r="X74" s="43"/>
      <c r="Y74" s="44">
        <f>U72-U66</f>
        <v>0.0009722222222222224</v>
      </c>
      <c r="AB74" s="39"/>
      <c r="AC74" s="40"/>
      <c r="AD74" s="43"/>
      <c r="AE74" s="43"/>
      <c r="AF74" s="43" t="s">
        <v>23</v>
      </c>
      <c r="AG74" s="43"/>
      <c r="AH74" s="44">
        <f>AD72-AD66</f>
        <v>0.0010879629629629625</v>
      </c>
      <c r="AK74" s="39"/>
      <c r="AL74" s="40"/>
      <c r="AM74" s="43"/>
      <c r="AN74" s="43"/>
      <c r="AO74" s="43" t="s">
        <v>23</v>
      </c>
      <c r="AP74" s="43"/>
      <c r="AQ74" s="44">
        <f>AM72-AM66</f>
        <v>0.0009722222222222222</v>
      </c>
    </row>
    <row r="76" ht="13.5" thickBot="1"/>
    <row r="77" spans="1:42" ht="12.75">
      <c r="A77" s="51" t="s">
        <v>28</v>
      </c>
      <c r="B77" s="52"/>
      <c r="C77" s="52"/>
      <c r="D77" s="52"/>
      <c r="E77" s="52"/>
      <c r="F77" s="53"/>
      <c r="J77" s="51" t="s">
        <v>28</v>
      </c>
      <c r="K77" s="52"/>
      <c r="L77" s="52"/>
      <c r="M77" s="52"/>
      <c r="N77" s="52"/>
      <c r="O77" s="53"/>
      <c r="S77" s="51" t="s">
        <v>28</v>
      </c>
      <c r="T77" s="52"/>
      <c r="U77" s="52"/>
      <c r="V77" s="52"/>
      <c r="W77" s="52"/>
      <c r="X77" s="53"/>
      <c r="AB77" s="51" t="s">
        <v>28</v>
      </c>
      <c r="AC77" s="52"/>
      <c r="AD77" s="52"/>
      <c r="AE77" s="52"/>
      <c r="AF77" s="52"/>
      <c r="AG77" s="53"/>
      <c r="AK77" s="51" t="s">
        <v>28</v>
      </c>
      <c r="AL77" s="52"/>
      <c r="AM77" s="52"/>
      <c r="AN77" s="52"/>
      <c r="AO77" s="52"/>
      <c r="AP77" s="53"/>
    </row>
    <row r="78" spans="1:42" ht="12.75">
      <c r="A78" s="54"/>
      <c r="B78" s="32"/>
      <c r="C78" s="34"/>
      <c r="D78" s="34"/>
      <c r="E78" s="34"/>
      <c r="F78" s="55"/>
      <c r="J78" s="54"/>
      <c r="K78" s="32"/>
      <c r="L78" s="34"/>
      <c r="M78" s="34"/>
      <c r="N78" s="34"/>
      <c r="O78" s="55"/>
      <c r="S78" s="54"/>
      <c r="T78" s="32"/>
      <c r="U78" s="34"/>
      <c r="V78" s="34"/>
      <c r="W78" s="34"/>
      <c r="X78" s="55"/>
      <c r="AB78" s="54"/>
      <c r="AC78" s="32"/>
      <c r="AD78" s="34"/>
      <c r="AE78" s="34"/>
      <c r="AF78" s="34"/>
      <c r="AG78" s="55"/>
      <c r="AK78" s="54"/>
      <c r="AL78" s="32"/>
      <c r="AM78" s="34"/>
      <c r="AN78" s="34"/>
      <c r="AO78" s="34"/>
      <c r="AP78" s="55"/>
    </row>
    <row r="79" spans="1:42" ht="12.75">
      <c r="A79" s="56" t="s">
        <v>29</v>
      </c>
      <c r="B79" s="57"/>
      <c r="C79" s="34"/>
      <c r="D79" s="34"/>
      <c r="E79" s="58">
        <f>AVERAGE(G12,G26,G40,G54,G68)</f>
        <v>0.0007847222222222225</v>
      </c>
      <c r="F79" s="55"/>
      <c r="J79" s="56" t="s">
        <v>29</v>
      </c>
      <c r="K79" s="57"/>
      <c r="L79" s="34"/>
      <c r="M79" s="34"/>
      <c r="N79" s="58">
        <f>AVERAGE(P12,P26,P40,P54,P68)</f>
        <v>0.0007893518518518518</v>
      </c>
      <c r="O79" s="55"/>
      <c r="S79" s="56" t="s">
        <v>29</v>
      </c>
      <c r="T79" s="57"/>
      <c r="U79" s="34"/>
      <c r="V79" s="34"/>
      <c r="W79" s="58">
        <f>AVERAGE(Y12,Y26,Y40,Y54,Y68)</f>
        <v>0.000699074074074074</v>
      </c>
      <c r="X79" s="55"/>
      <c r="AB79" s="56" t="s">
        <v>29</v>
      </c>
      <c r="AC79" s="57"/>
      <c r="AD79" s="34"/>
      <c r="AE79" s="34"/>
      <c r="AF79" s="58">
        <f>AVERAGE(AH12,AH26,AH40,AH54,AH68)</f>
        <v>0.0008009259259259261</v>
      </c>
      <c r="AG79" s="55"/>
      <c r="AK79" s="56" t="s">
        <v>29</v>
      </c>
      <c r="AL79" s="57"/>
      <c r="AM79" s="34"/>
      <c r="AN79" s="34"/>
      <c r="AO79" s="58">
        <f>AVERAGE(AQ12,AQ26,AQ40,AQ54,AQ68)</f>
        <v>0.0007523148148148148</v>
      </c>
      <c r="AP79" s="55"/>
    </row>
    <row r="80" spans="1:42" ht="12.75">
      <c r="A80" s="56"/>
      <c r="B80" s="57"/>
      <c r="C80" s="34"/>
      <c r="D80" s="34"/>
      <c r="E80" s="45"/>
      <c r="F80" s="55"/>
      <c r="J80" s="56"/>
      <c r="K80" s="57"/>
      <c r="L80" s="34"/>
      <c r="M80" s="34"/>
      <c r="N80" s="45"/>
      <c r="O80" s="55"/>
      <c r="S80" s="56"/>
      <c r="T80" s="57"/>
      <c r="U80" s="34"/>
      <c r="V80" s="34"/>
      <c r="W80" s="45"/>
      <c r="X80" s="55"/>
      <c r="AB80" s="56"/>
      <c r="AC80" s="57"/>
      <c r="AD80" s="34"/>
      <c r="AE80" s="34"/>
      <c r="AF80" s="45"/>
      <c r="AG80" s="55"/>
      <c r="AK80" s="56"/>
      <c r="AL80" s="57"/>
      <c r="AM80" s="34"/>
      <c r="AN80" s="34"/>
      <c r="AO80" s="45"/>
      <c r="AP80" s="55"/>
    </row>
    <row r="81" spans="1:42" ht="12.75">
      <c r="A81" s="56" t="s">
        <v>19</v>
      </c>
      <c r="B81" s="57"/>
      <c r="C81" s="34"/>
      <c r="D81" s="34"/>
      <c r="E81" s="58">
        <f>AVERAGE(G10,G24,G38,G52,G66)</f>
        <v>0.00020138888888888897</v>
      </c>
      <c r="F81" s="55"/>
      <c r="J81" s="56" t="s">
        <v>19</v>
      </c>
      <c r="K81" s="57"/>
      <c r="L81" s="34"/>
      <c r="M81" s="34"/>
      <c r="N81" s="58">
        <f>AVERAGE(P10,P24,P38,P52,P66)</f>
        <v>7.407407407407409E-05</v>
      </c>
      <c r="O81" s="55"/>
      <c r="S81" s="56" t="s">
        <v>19</v>
      </c>
      <c r="T81" s="57"/>
      <c r="U81" s="34"/>
      <c r="V81" s="34"/>
      <c r="W81" s="58">
        <f>AVERAGE(Y10,Y24,Y38,Y52,Y66)</f>
        <v>6.250000000000008E-05</v>
      </c>
      <c r="X81" s="55"/>
      <c r="AB81" s="56" t="s">
        <v>19</v>
      </c>
      <c r="AC81" s="57"/>
      <c r="AD81" s="34"/>
      <c r="AE81" s="34"/>
      <c r="AF81" s="58">
        <f>AVERAGE(AH10,AH24,AH38,AH52,AH66)</f>
        <v>7.638888888888886E-05</v>
      </c>
      <c r="AG81" s="55"/>
      <c r="AK81" s="56" t="s">
        <v>19</v>
      </c>
      <c r="AL81" s="57"/>
      <c r="AM81" s="34"/>
      <c r="AN81" s="34"/>
      <c r="AO81" s="58">
        <f>AVERAGE(AQ10,AQ24,AQ38,AQ52,AQ66)</f>
        <v>5.7870370370370366E-05</v>
      </c>
      <c r="AP81" s="55"/>
    </row>
    <row r="82" spans="1:42" ht="12.75">
      <c r="A82" s="56"/>
      <c r="B82" s="57"/>
      <c r="C82" s="34"/>
      <c r="D82" s="34"/>
      <c r="E82" s="45"/>
      <c r="F82" s="55"/>
      <c r="J82" s="56"/>
      <c r="K82" s="57"/>
      <c r="L82" s="34"/>
      <c r="M82" s="34"/>
      <c r="N82" s="45"/>
      <c r="O82" s="55"/>
      <c r="S82" s="56"/>
      <c r="T82" s="57"/>
      <c r="U82" s="34"/>
      <c r="V82" s="34"/>
      <c r="W82" s="45"/>
      <c r="X82" s="55"/>
      <c r="AB82" s="56"/>
      <c r="AC82" s="57"/>
      <c r="AD82" s="34"/>
      <c r="AE82" s="34"/>
      <c r="AF82" s="45"/>
      <c r="AG82" s="55"/>
      <c r="AK82" s="56"/>
      <c r="AL82" s="57"/>
      <c r="AM82" s="34"/>
      <c r="AN82" s="34"/>
      <c r="AO82" s="45"/>
      <c r="AP82" s="55"/>
    </row>
    <row r="83" spans="1:42" ht="12.75">
      <c r="A83" s="56" t="s">
        <v>30</v>
      </c>
      <c r="B83" s="57"/>
      <c r="C83" s="34"/>
      <c r="D83" s="34"/>
      <c r="E83" s="58">
        <f>AVERAGE(G14,G28,G42,G56,G70)</f>
        <v>5.7870370370370325E-05</v>
      </c>
      <c r="F83" s="55"/>
      <c r="J83" s="56" t="s">
        <v>30</v>
      </c>
      <c r="K83" s="57"/>
      <c r="L83" s="34"/>
      <c r="M83" s="34"/>
      <c r="N83" s="58">
        <f>AVERAGE(P14,P28,P42,P56,P70)</f>
        <v>4.166666666666663E-05</v>
      </c>
      <c r="O83" s="55"/>
      <c r="S83" s="56" t="s">
        <v>30</v>
      </c>
      <c r="T83" s="57"/>
      <c r="U83" s="34"/>
      <c r="V83" s="34"/>
      <c r="W83" s="58">
        <f>AVERAGE(Y14,Y28,Y42,Y56,Y70)</f>
        <v>3.703703703703712E-05</v>
      </c>
      <c r="X83" s="55"/>
      <c r="AB83" s="56" t="s">
        <v>30</v>
      </c>
      <c r="AC83" s="57"/>
      <c r="AD83" s="34"/>
      <c r="AE83" s="34"/>
      <c r="AF83" s="58">
        <f>AVERAGE(AH14,AH28,AH42,AH56,AH70)</f>
        <v>3.935185185185187E-05</v>
      </c>
      <c r="AG83" s="55"/>
      <c r="AK83" s="56" t="s">
        <v>30</v>
      </c>
      <c r="AL83" s="57"/>
      <c r="AM83" s="34"/>
      <c r="AN83" s="34"/>
      <c r="AO83" s="58">
        <f>AVERAGE(AQ14,AQ28,AQ42,AQ56,AQ70)</f>
        <v>3.0092592592592627E-05</v>
      </c>
      <c r="AP83" s="55"/>
    </row>
    <row r="84" spans="1:42" ht="12.75">
      <c r="A84" s="56"/>
      <c r="B84" s="57"/>
      <c r="C84" s="34"/>
      <c r="D84" s="34"/>
      <c r="E84" s="45"/>
      <c r="F84" s="55"/>
      <c r="J84" s="56"/>
      <c r="K84" s="57"/>
      <c r="L84" s="34"/>
      <c r="M84" s="34"/>
      <c r="N84" s="45"/>
      <c r="O84" s="55"/>
      <c r="S84" s="56"/>
      <c r="T84" s="57"/>
      <c r="U84" s="34"/>
      <c r="V84" s="34"/>
      <c r="W84" s="45"/>
      <c r="X84" s="55"/>
      <c r="AB84" s="56"/>
      <c r="AC84" s="57"/>
      <c r="AD84" s="34"/>
      <c r="AE84" s="34"/>
      <c r="AF84" s="45"/>
      <c r="AG84" s="55"/>
      <c r="AK84" s="56"/>
      <c r="AL84" s="57"/>
      <c r="AM84" s="34"/>
      <c r="AN84" s="34"/>
      <c r="AO84" s="45"/>
      <c r="AP84" s="55"/>
    </row>
    <row r="85" spans="1:42" ht="12.75">
      <c r="A85" s="56" t="s">
        <v>31</v>
      </c>
      <c r="B85" s="57"/>
      <c r="C85" s="34"/>
      <c r="D85" s="34"/>
      <c r="E85" s="58">
        <f>E81+E83</f>
        <v>0.0002592592592592593</v>
      </c>
      <c r="F85" s="55"/>
      <c r="J85" s="56" t="s">
        <v>31</v>
      </c>
      <c r="K85" s="57"/>
      <c r="L85" s="34"/>
      <c r="M85" s="34"/>
      <c r="N85" s="58">
        <f>N81+N83</f>
        <v>0.00011574074074074072</v>
      </c>
      <c r="O85" s="55"/>
      <c r="S85" s="56" t="s">
        <v>31</v>
      </c>
      <c r="T85" s="57"/>
      <c r="U85" s="34"/>
      <c r="V85" s="34"/>
      <c r="W85" s="58">
        <f>W81+W83</f>
        <v>9.95370370370372E-05</v>
      </c>
      <c r="X85" s="55"/>
      <c r="AB85" s="56" t="s">
        <v>31</v>
      </c>
      <c r="AC85" s="57"/>
      <c r="AD85" s="34"/>
      <c r="AE85" s="34"/>
      <c r="AF85" s="58">
        <f>AF81+AF83</f>
        <v>0.00011574074074074073</v>
      </c>
      <c r="AG85" s="55"/>
      <c r="AK85" s="56" t="s">
        <v>31</v>
      </c>
      <c r="AL85" s="57"/>
      <c r="AM85" s="34"/>
      <c r="AN85" s="34"/>
      <c r="AO85" s="58">
        <f>AO81+AO83</f>
        <v>8.7962962962963E-05</v>
      </c>
      <c r="AP85" s="55"/>
    </row>
    <row r="86" spans="1:42" ht="12.75">
      <c r="A86" s="56"/>
      <c r="B86" s="57"/>
      <c r="C86" s="34"/>
      <c r="D86" s="34"/>
      <c r="E86" s="45"/>
      <c r="F86" s="55"/>
      <c r="J86" s="56"/>
      <c r="K86" s="57"/>
      <c r="L86" s="34"/>
      <c r="M86" s="34"/>
      <c r="N86" s="45"/>
      <c r="O86" s="55"/>
      <c r="S86" s="56"/>
      <c r="T86" s="57"/>
      <c r="U86" s="34"/>
      <c r="V86" s="34"/>
      <c r="W86" s="45"/>
      <c r="X86" s="55"/>
      <c r="AB86" s="56"/>
      <c r="AC86" s="57"/>
      <c r="AD86" s="34"/>
      <c r="AE86" s="34"/>
      <c r="AF86" s="45"/>
      <c r="AG86" s="55"/>
      <c r="AK86" s="56"/>
      <c r="AL86" s="57"/>
      <c r="AM86" s="34"/>
      <c r="AN86" s="34"/>
      <c r="AO86" s="45"/>
      <c r="AP86" s="55"/>
    </row>
    <row r="87" spans="1:42" ht="12.75">
      <c r="A87" s="56" t="s">
        <v>32</v>
      </c>
      <c r="B87" s="57"/>
      <c r="C87" s="34"/>
      <c r="D87" s="34"/>
      <c r="E87" s="58">
        <f>AVERAGE(G18,G32,G46,G60,G74)</f>
        <v>0.001638888888888889</v>
      </c>
      <c r="F87" s="55"/>
      <c r="J87" s="56" t="s">
        <v>32</v>
      </c>
      <c r="K87" s="57"/>
      <c r="L87" s="34"/>
      <c r="M87" s="34"/>
      <c r="N87" s="58">
        <f>AVERAGE(P18,P32,P46,P60,P74)</f>
        <v>0.0010208333333333332</v>
      </c>
      <c r="O87" s="55"/>
      <c r="S87" s="56" t="s">
        <v>32</v>
      </c>
      <c r="T87" s="57"/>
      <c r="U87" s="34"/>
      <c r="V87" s="34"/>
      <c r="W87" s="58">
        <f>AVERAGE(Y18,Y32,Y46,Y60,Y74)</f>
        <v>0.0009120370370370373</v>
      </c>
      <c r="X87" s="55"/>
      <c r="AB87" s="56" t="s">
        <v>32</v>
      </c>
      <c r="AC87" s="57"/>
      <c r="AD87" s="34"/>
      <c r="AE87" s="34"/>
      <c r="AF87" s="58">
        <f>AVERAGE(AH18,AH32,AH46,AH60,AH74)</f>
        <v>0.001050925925925926</v>
      </c>
      <c r="AG87" s="55"/>
      <c r="AK87" s="56" t="s">
        <v>32</v>
      </c>
      <c r="AL87" s="57"/>
      <c r="AM87" s="34"/>
      <c r="AN87" s="34"/>
      <c r="AO87" s="58">
        <f>AVERAGE(AQ18,AQ32,AQ46,AQ60,AQ74)</f>
        <v>0.000974537037037037</v>
      </c>
      <c r="AP87" s="55"/>
    </row>
    <row r="88" spans="1:42" ht="12.75">
      <c r="A88" s="56"/>
      <c r="B88" s="57"/>
      <c r="C88" s="34"/>
      <c r="D88" s="34"/>
      <c r="E88" s="45"/>
      <c r="F88" s="55"/>
      <c r="J88" s="56"/>
      <c r="K88" s="57"/>
      <c r="L88" s="34"/>
      <c r="M88" s="34"/>
      <c r="N88" s="45"/>
      <c r="O88" s="55"/>
      <c r="S88" s="56"/>
      <c r="T88" s="57"/>
      <c r="U88" s="34"/>
      <c r="V88" s="34"/>
      <c r="W88" s="45"/>
      <c r="X88" s="55"/>
      <c r="AB88" s="56"/>
      <c r="AC88" s="57"/>
      <c r="AD88" s="34"/>
      <c r="AE88" s="34"/>
      <c r="AF88" s="45"/>
      <c r="AG88" s="55"/>
      <c r="AK88" s="56"/>
      <c r="AL88" s="57"/>
      <c r="AM88" s="34"/>
      <c r="AN88" s="34"/>
      <c r="AO88" s="45"/>
      <c r="AP88" s="55"/>
    </row>
    <row r="89" spans="1:42" ht="13.5" thickBot="1">
      <c r="A89" s="59" t="s">
        <v>33</v>
      </c>
      <c r="B89" s="60"/>
      <c r="C89" s="61"/>
      <c r="D89" s="61"/>
      <c r="E89" s="43"/>
      <c r="F89" s="62"/>
      <c r="J89" s="59" t="s">
        <v>33</v>
      </c>
      <c r="K89" s="60"/>
      <c r="L89" s="61"/>
      <c r="M89" s="61"/>
      <c r="N89" s="43"/>
      <c r="O89" s="62"/>
      <c r="S89" s="59" t="s">
        <v>33</v>
      </c>
      <c r="T89" s="60"/>
      <c r="U89" s="61"/>
      <c r="V89" s="61"/>
      <c r="W89" s="43"/>
      <c r="X89" s="62"/>
      <c r="AB89" s="59" t="s">
        <v>33</v>
      </c>
      <c r="AC89" s="60"/>
      <c r="AD89" s="61"/>
      <c r="AE89" s="61"/>
      <c r="AF89" s="43"/>
      <c r="AG89" s="62"/>
      <c r="AK89" s="59" t="s">
        <v>33</v>
      </c>
      <c r="AL89" s="60"/>
      <c r="AM89" s="61"/>
      <c r="AN89" s="61"/>
      <c r="AO89" s="43"/>
      <c r="AP89" s="62"/>
    </row>
  </sheetData>
  <sheetProtection/>
  <conditionalFormatting sqref="E79 AF79 N79 W79 AO79">
    <cfRule type="cellIs" priority="1" dxfId="2" operator="lessThan" stopIfTrue="1">
      <formula>0.000347222222222222</formula>
    </cfRule>
    <cfRule type="cellIs" priority="2" dxfId="0" operator="greaterThanOrEqual" stopIfTrue="1">
      <formula>0.000347222222222222</formula>
    </cfRule>
  </conditionalFormatting>
  <conditionalFormatting sqref="E85 AF85 N85 W85 AO85">
    <cfRule type="cellIs" priority="3" dxfId="2" operator="notBetween" stopIfTrue="1">
      <formula>0.000115740740740741</formula>
      <formula>0.000231481481481481</formula>
    </cfRule>
    <cfRule type="cellIs" priority="4" dxfId="0" operator="between" stopIfTrue="1">
      <formula>0.000115740740740741</formula>
      <formula>0.000231481481481481</formula>
    </cfRule>
  </conditionalFormatting>
  <conditionalFormatting sqref="E87 AF87 N87 W87 AO87">
    <cfRule type="cellIs" priority="5" dxfId="0" operator="between" stopIfTrue="1">
      <formula>0.000694444444444444</formula>
      <formula>0.00104166666666667</formula>
    </cfRule>
    <cfRule type="cellIs" priority="6" dxfId="2" operator="notBetween" stopIfTrue="1">
      <formula>0.000694444444444444</formula>
      <formula>0.00104166666666667</formula>
    </cfRule>
  </conditionalFormatting>
  <conditionalFormatting sqref="E81 N81 W81 AF81 AO81">
    <cfRule type="cellIs" priority="7" dxfId="2" operator="lessThan" stopIfTrue="1">
      <formula>0.0000578703703703704</formula>
    </cfRule>
    <cfRule type="cellIs" priority="8" dxfId="0" operator="greaterThan" stopIfTrue="1">
      <formula>0.0000578703703703704</formula>
    </cfRule>
  </conditionalFormatting>
  <conditionalFormatting sqref="E83 N83 W83 AF83 AO83">
    <cfRule type="cellIs" priority="9" dxfId="2" operator="lessThanOrEqual" stopIfTrue="1">
      <formula>0.000056712962962963</formula>
    </cfRule>
    <cfRule type="cellIs" priority="10" dxfId="0" operator="greaterThanOrEqual" stopIfTrue="1">
      <formula>0.0000578703703703704</formula>
    </cfRule>
  </conditionalFormatting>
  <conditionalFormatting sqref="E89 N89 W89 AF89 AO89">
    <cfRule type="cellIs" priority="11" dxfId="0" operator="between" stopIfTrue="1">
      <formula>0.00277777777777778</formula>
      <formula>0.00416666666666667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Damon Pattison</dc:creator>
  <cp:keywords/>
  <dc:description/>
  <cp:lastModifiedBy>Adam </cp:lastModifiedBy>
  <cp:lastPrinted>2006-11-13T21:27:54Z</cp:lastPrinted>
  <dcterms:created xsi:type="dcterms:W3CDTF">2006-10-21T19:07:12Z</dcterms:created>
  <dcterms:modified xsi:type="dcterms:W3CDTF">2009-03-05T20:18:15Z</dcterms:modified>
  <cp:category/>
  <cp:version/>
  <cp:contentType/>
  <cp:contentStatus/>
</cp:coreProperties>
</file>